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11880" windowHeight="7875" activeTab="0"/>
  </bookViews>
  <sheets>
    <sheet name="Normal-Dichte" sheetId="1" r:id="rId1"/>
    <sheet name="CHIQ-Dichte" sheetId="2" r:id="rId2"/>
    <sheet name="t-Dichte" sheetId="3" r:id="rId3"/>
    <sheet name="F-Dichte" sheetId="4" r:id="rId4"/>
  </sheets>
  <definedNames>
    <definedName name="m">#REF!</definedName>
    <definedName name="mx">#REF!</definedName>
    <definedName name="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<sst xmlns="http://schemas.openxmlformats.org/spreadsheetml/2006/main" count="101" uniqueCount="13">
  <si>
    <t xml:space="preserve"> </t>
  </si>
  <si>
    <t>x</t>
  </si>
  <si>
    <t xml:space="preserve">Standard-Norm.-Vert. </t>
  </si>
  <si>
    <t>mu=</t>
  </si>
  <si>
    <r>
      <t>sigma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</si>
  <si>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t>mu</t>
  </si>
  <si>
    <r>
      <t>sigma</t>
    </r>
    <r>
      <rPr>
        <b/>
        <vertAlign val="superscript"/>
        <sz val="10"/>
        <rFont val="Arial"/>
        <family val="2"/>
      </rPr>
      <t>2</t>
    </r>
  </si>
  <si>
    <t>m=</t>
  </si>
  <si>
    <t>K_m=</t>
  </si>
  <si>
    <t>m</t>
  </si>
  <si>
    <r>
      <t>sigma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=</t>
    </r>
  </si>
  <si>
    <t>n=</t>
  </si>
  <si>
    <t>n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</si>
</sst>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"/>
    <numFmt numFmtId="165" formatCode="0.0000"/>
    <numFmt numFmtId="166" formatCode="0.00000000"/>
    <numFmt numFmtId="167" formatCode="0.000"/>
    <numFmt numFmtId="168" formatCode="0.0"/>
  </numFmts>
  <fonts count="15">
    <font>
      <sz val="12"/>
      <name val="Times New Roman"/>
      <family val="0"/>
    </font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sz val="20"/>
      <name val="Arial"/>
      <family val="0"/>
    </font>
    <font>
      <sz val="18.25"/>
      <name val="Arial"/>
      <family val="0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sz val="20.25"/>
      <name val="Arial"/>
      <family val="0"/>
    </font>
    <font>
      <sz val="18.75"/>
      <name val="Arial"/>
      <family val="0"/>
    </font>
    <font>
      <sz val="19.5"/>
      <name val="Arial"/>
      <family val="0"/>
    </font>
    <font>
      <sz val="1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20">
      <alignment/>
      <protection/>
    </xf>
    <xf numFmtId="165" fontId="1" fillId="0" borderId="0" xfId="20" applyNumberFormat="1">
      <alignment/>
      <protection/>
    </xf>
    <xf numFmtId="165" fontId="1" fillId="0" borderId="0" xfId="20" applyNumberFormat="1" applyAlignment="1" quotePrefix="1">
      <alignment horizontal="left"/>
      <protection/>
    </xf>
    <xf numFmtId="1" fontId="2" fillId="0" borderId="0" xfId="20" applyNumberFormat="1" applyFont="1">
      <alignment/>
      <protection/>
    </xf>
    <xf numFmtId="165" fontId="2" fillId="0" borderId="0" xfId="20" applyNumberFormat="1" applyFont="1">
      <alignment/>
      <protection/>
    </xf>
    <xf numFmtId="0" fontId="2" fillId="0" borderId="0" xfId="20" applyFont="1">
      <alignment/>
      <protection/>
    </xf>
    <xf numFmtId="165" fontId="3" fillId="0" borderId="0" xfId="20" applyNumberFormat="1" applyFont="1" applyFill="1" applyBorder="1" applyAlignment="1">
      <alignment horizontal="left"/>
      <protection/>
    </xf>
    <xf numFmtId="0" fontId="1" fillId="0" borderId="0" xfId="20" applyFont="1" applyAlignment="1" quotePrefix="1">
      <alignment horizontal="left"/>
      <protection/>
    </xf>
    <xf numFmtId="0" fontId="4" fillId="2" borderId="1" xfId="20" applyFont="1" applyFill="1" applyBorder="1" applyAlignment="1" quotePrefix="1">
      <alignment horizontal="center" vertical="center"/>
      <protection/>
    </xf>
    <xf numFmtId="0" fontId="1" fillId="0" borderId="0" xfId="18">
      <alignment/>
      <protection/>
    </xf>
    <xf numFmtId="1" fontId="2" fillId="0" borderId="0" xfId="18" applyNumberFormat="1" applyFont="1">
      <alignment/>
      <protection/>
    </xf>
    <xf numFmtId="165" fontId="2" fillId="0" borderId="0" xfId="18" applyNumberFormat="1" applyFont="1">
      <alignment/>
      <protection/>
    </xf>
    <xf numFmtId="0" fontId="2" fillId="0" borderId="0" xfId="18" applyFont="1">
      <alignment/>
      <protection/>
    </xf>
    <xf numFmtId="0" fontId="1" fillId="0" borderId="0" xfId="18" applyFont="1">
      <alignment/>
      <protection/>
    </xf>
    <xf numFmtId="165" fontId="3" fillId="0" borderId="0" xfId="18" applyNumberFormat="1" applyFont="1" applyFill="1" applyBorder="1" applyAlignment="1">
      <alignment horizontal="left"/>
      <protection/>
    </xf>
    <xf numFmtId="165" fontId="4" fillId="0" borderId="0" xfId="18" applyNumberFormat="1" applyFont="1" applyBorder="1">
      <alignment/>
      <protection/>
    </xf>
    <xf numFmtId="0" fontId="4" fillId="0" borderId="0" xfId="18" applyFont="1" applyBorder="1">
      <alignment/>
      <protection/>
    </xf>
    <xf numFmtId="0" fontId="1" fillId="0" borderId="0" xfId="18" applyBorder="1">
      <alignment/>
      <protection/>
    </xf>
    <xf numFmtId="0" fontId="1" fillId="0" borderId="0" xfId="18" applyFont="1" applyBorder="1">
      <alignment/>
      <protection/>
    </xf>
    <xf numFmtId="165" fontId="1" fillId="0" borderId="0" xfId="18" applyNumberFormat="1">
      <alignment/>
      <protection/>
    </xf>
    <xf numFmtId="0" fontId="4" fillId="2" borderId="1" xfId="18" applyFont="1" applyFill="1" applyBorder="1" applyAlignment="1">
      <alignment horizontal="center" vertical="center"/>
      <protection/>
    </xf>
    <xf numFmtId="0" fontId="1" fillId="0" borderId="0" xfId="18" applyAlignment="1">
      <alignment horizontal="center" vertical="center"/>
      <protection/>
    </xf>
    <xf numFmtId="0" fontId="4" fillId="2" borderId="2" xfId="18" applyFont="1" applyFill="1" applyBorder="1" applyAlignment="1">
      <alignment horizontal="center" vertical="center"/>
      <protection/>
    </xf>
    <xf numFmtId="0" fontId="4" fillId="2" borderId="2" xfId="18" applyFont="1" applyFill="1" applyBorder="1" applyAlignment="1" quotePrefix="1">
      <alignment horizontal="center" vertical="center"/>
      <protection/>
    </xf>
    <xf numFmtId="0" fontId="10" fillId="3" borderId="3" xfId="18" applyFont="1" applyFill="1" applyBorder="1" applyAlignment="1">
      <alignment horizontal="center" vertical="center"/>
      <protection/>
    </xf>
    <xf numFmtId="0" fontId="10" fillId="3" borderId="4" xfId="18" applyFont="1" applyFill="1" applyBorder="1" applyAlignment="1">
      <alignment horizontal="center" vertical="center"/>
      <protection/>
    </xf>
    <xf numFmtId="165" fontId="4" fillId="0" borderId="0" xfId="20" applyNumberFormat="1" applyFont="1" applyBorder="1" applyAlignment="1">
      <alignment horizontal="left"/>
      <protection/>
    </xf>
    <xf numFmtId="0" fontId="1" fillId="0" borderId="0" xfId="20" applyBorder="1" applyAlignment="1">
      <alignment horizontal="left"/>
      <protection/>
    </xf>
    <xf numFmtId="0" fontId="1" fillId="0" borderId="0" xfId="20" applyBorder="1">
      <alignment/>
      <protection/>
    </xf>
    <xf numFmtId="0" fontId="4" fillId="2" borderId="1" xfId="20" applyFont="1" applyFill="1" applyBorder="1" applyAlignment="1">
      <alignment horizontal="center" vertical="center"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1" fontId="2" fillId="0" borderId="0" xfId="19" applyNumberFormat="1" applyFont="1">
      <alignment/>
      <protection/>
    </xf>
    <xf numFmtId="165" fontId="2" fillId="0" borderId="0" xfId="19" applyNumberFormat="1" applyFont="1">
      <alignment/>
      <protection/>
    </xf>
    <xf numFmtId="0" fontId="2" fillId="0" borderId="0" xfId="19" applyFont="1">
      <alignment/>
      <protection/>
    </xf>
    <xf numFmtId="165" fontId="1" fillId="0" borderId="0" xfId="19" applyNumberFormat="1" applyFont="1">
      <alignment/>
      <protection/>
    </xf>
    <xf numFmtId="0" fontId="1" fillId="0" borderId="0" xfId="19" applyNumberFormat="1" applyFont="1">
      <alignment/>
      <protection/>
    </xf>
    <xf numFmtId="0" fontId="4" fillId="0" borderId="0" xfId="19" applyFont="1" applyAlignment="1" quotePrefix="1">
      <alignment horizontal="left"/>
      <protection/>
    </xf>
    <xf numFmtId="165" fontId="1" fillId="0" borderId="0" xfId="19" applyNumberFormat="1" applyFont="1" applyFill="1" applyBorder="1" applyAlignment="1">
      <alignment horizontal="left"/>
      <protection/>
    </xf>
    <xf numFmtId="165" fontId="1" fillId="0" borderId="0" xfId="19" applyNumberFormat="1" applyFont="1" applyBorder="1">
      <alignment/>
      <protection/>
    </xf>
    <xf numFmtId="0" fontId="1" fillId="0" borderId="0" xfId="19" applyNumberFormat="1" applyFont="1" applyFill="1" applyBorder="1" applyAlignment="1">
      <alignment horizontal="left"/>
      <protection/>
    </xf>
    <xf numFmtId="0" fontId="1" fillId="0" borderId="0" xfId="19" applyFont="1" applyBorder="1">
      <alignment/>
      <protection/>
    </xf>
    <xf numFmtId="165" fontId="1" fillId="0" borderId="0" xfId="20" applyNumberFormat="1" applyFont="1">
      <alignment/>
      <protection/>
    </xf>
    <xf numFmtId="0" fontId="1" fillId="0" borderId="0" xfId="19" applyNumberFormat="1" applyFont="1" applyAlignment="1" quotePrefix="1">
      <alignment horizontal="left"/>
      <protection/>
    </xf>
    <xf numFmtId="0" fontId="4" fillId="2" borderId="1" xfId="19" applyNumberFormat="1" applyFont="1" applyFill="1" applyBorder="1" applyAlignment="1">
      <alignment horizontal="center" vertical="center"/>
      <protection/>
    </xf>
    <xf numFmtId="0" fontId="10" fillId="4" borderId="5" xfId="20" applyFont="1" applyFill="1" applyBorder="1" applyAlignment="1" applyProtection="1">
      <alignment horizontal="center" vertical="center"/>
      <protection locked="0"/>
    </xf>
    <xf numFmtId="0" fontId="4" fillId="5" borderId="2" xfId="20" applyFont="1" applyFill="1" applyBorder="1" applyAlignment="1" applyProtection="1">
      <alignment horizontal="center" vertical="center"/>
      <protection locked="0"/>
    </xf>
    <xf numFmtId="0" fontId="4" fillId="6" borderId="2" xfId="20" applyFont="1" applyFill="1" applyBorder="1" applyAlignment="1" applyProtection="1">
      <alignment horizontal="center" vertical="center"/>
      <protection locked="0"/>
    </xf>
    <xf numFmtId="0" fontId="10" fillId="4" borderId="5" xfId="18" applyFont="1" applyFill="1" applyBorder="1" applyAlignment="1" applyProtection="1">
      <alignment horizontal="center" vertical="center"/>
      <protection locked="0"/>
    </xf>
    <xf numFmtId="0" fontId="4" fillId="5" borderId="2" xfId="18" applyFont="1" applyFill="1" applyBorder="1" applyAlignment="1" applyProtection="1">
      <alignment horizontal="center" vertical="center"/>
      <protection locked="0"/>
    </xf>
    <xf numFmtId="0" fontId="4" fillId="7" borderId="2" xfId="18" applyFont="1" applyFill="1" applyBorder="1" applyAlignment="1" applyProtection="1">
      <alignment horizontal="center" vertical="center"/>
      <protection locked="0"/>
    </xf>
    <xf numFmtId="0" fontId="4" fillId="6" borderId="2" xfId="18" applyFont="1" applyFill="1" applyBorder="1" applyAlignment="1" applyProtection="1">
      <alignment horizontal="center" vertical="center"/>
      <protection locked="0"/>
    </xf>
    <xf numFmtId="0" fontId="10" fillId="4" borderId="5" xfId="19" applyNumberFormat="1" applyFont="1" applyFill="1" applyBorder="1" applyAlignment="1" applyProtection="1">
      <alignment horizontal="center" vertical="center"/>
      <protection locked="0"/>
    </xf>
    <xf numFmtId="0" fontId="4" fillId="5" borderId="2" xfId="19" applyNumberFormat="1" applyFont="1" applyFill="1" applyBorder="1" applyAlignment="1" applyProtection="1">
      <alignment horizontal="center" vertical="center"/>
      <protection locked="0"/>
    </xf>
    <xf numFmtId="0" fontId="4" fillId="6" borderId="2" xfId="19" applyNumberFormat="1" applyFont="1" applyFill="1" applyBorder="1" applyAlignment="1" applyProtection="1">
      <alignment horizontal="center" vertical="center"/>
      <protection locked="0"/>
    </xf>
    <xf numFmtId="0" fontId="4" fillId="8" borderId="2" xfId="19" applyNumberFormat="1" applyFont="1" applyFill="1" applyBorder="1" applyAlignment="1" applyProtection="1">
      <alignment horizontal="center" vertical="center"/>
      <protection locked="0"/>
    </xf>
    <xf numFmtId="0" fontId="4" fillId="8" borderId="2" xfId="20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Percent" xfId="17"/>
    <cellStyle name="Standard_CHI_Q" xfId="18"/>
    <cellStyle name="Standard_F_Vert2" xfId="19"/>
    <cellStyle name="Standard_t_Ver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Dichte der Normalverteilung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7"/>
          <c:w val="0.9425"/>
          <c:h val="0.861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'Normal-Dichte'!$C$4</c:f>
              <c:strCache>
                <c:ptCount val="1"/>
                <c:pt idx="0">
                  <c:v>Normalverteilung (1;1,5)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'Normal-Dichte'!$B$5:$B$45</c:f>
            </c:numRef>
          </c:xVal>
          <c:yVal>
            <c:numRef>
              <c:f>'Normal-Dichte'!$C$5:$C$45</c:f>
            </c:numRef>
          </c:yVal>
          <c:smooth val="1"/>
        </c:ser>
        <c:ser>
          <c:idx val="0"/>
          <c:order val="1"/>
          <c:tx>
            <c:strRef>
              <c:f>'Normal-Dichte'!$E$4</c:f>
              <c:strCache>
                <c:ptCount val="1"/>
                <c:pt idx="0">
                  <c:v>Normalverteilung (1;1) 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'Normal-Dichte'!$B$5:$B$45</c:f>
            </c:numRef>
          </c:xVal>
          <c:yVal>
            <c:numRef>
              <c:f>'Normal-Dichte'!$E$5:$E$45</c:f>
            </c:numRef>
          </c:yVal>
          <c:smooth val="1"/>
        </c:ser>
        <c:ser>
          <c:idx val="2"/>
          <c:order val="2"/>
          <c:tx>
            <c:strRef>
              <c:f>'Normal-Dichte'!$G$4</c:f>
              <c:strCache>
                <c:ptCount val="1"/>
                <c:pt idx="0">
                  <c:v>Normalverteilung (1;0,5)  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'Normal-Dichte'!$B$5:$B$45</c:f>
            </c:numRef>
          </c:xVal>
          <c:yVal>
            <c:numRef>
              <c:f>'Normal-Dichte'!$G$5:$G$45</c:f>
            </c:numRef>
          </c:yVal>
          <c:smooth val="1"/>
        </c:ser>
        <c:ser>
          <c:idx val="3"/>
          <c:order val="3"/>
          <c:tx>
            <c:strRef>
              <c:f>'Normal-Dichte'!$N$4</c:f>
              <c:strCache>
                <c:ptCount val="1"/>
                <c:pt idx="0">
                  <c:v>Normalverteilung (2;1,5) 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'Normal-Dichte'!$B$5:$B$45</c:f>
            </c:numRef>
          </c:xVal>
          <c:yVal>
            <c:numRef>
              <c:f>'Normal-Dichte'!$N$5:$N$45</c:f>
            </c:numRef>
          </c:yVal>
          <c:smooth val="1"/>
        </c:ser>
        <c:axId val="32718569"/>
        <c:axId val="26031666"/>
      </c:scatterChart>
      <c:valAx>
        <c:axId val="32718569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031666"/>
        <c:crosses val="autoZero"/>
        <c:crossBetween val="midCat"/>
        <c:dispUnits/>
      </c:valAx>
      <c:valAx>
        <c:axId val="260316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718569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25"/>
          <c:y val="0.10425"/>
          <c:w val="0.2545"/>
          <c:h val="0.236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Dichte der CHIQ-Verteilung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77"/>
          <c:w val="0.9495"/>
          <c:h val="0.85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'CHIQ-Dichte'!$D$4</c:f>
              <c:strCache>
                <c:ptCount val="1"/>
                <c:pt idx="0">
                  <c:v>ChiQ-Vert. (m=1)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'CHIQ-Dichte'!$C$5:$C$65</c:f>
            </c:numRef>
          </c:xVal>
          <c:yVal>
            <c:numRef>
              <c:f>'CHIQ-Dichte'!$D$5:$D$65</c:f>
            </c:numRef>
          </c:yVal>
          <c:smooth val="1"/>
        </c:ser>
        <c:ser>
          <c:idx val="1"/>
          <c:order val="1"/>
          <c:tx>
            <c:strRef>
              <c:f>'CHIQ-Dichte'!$F$4</c:f>
              <c:strCache>
                <c:ptCount val="1"/>
                <c:pt idx="0">
                  <c:v>ChiQ-Vert. (m=3)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'CHIQ-Dichte'!$C$5:$C$65</c:f>
            </c:numRef>
          </c:xVal>
          <c:yVal>
            <c:numRef>
              <c:f>'CHIQ-Dichte'!$F$5:$F$65</c:f>
            </c:numRef>
          </c:yVal>
          <c:smooth val="1"/>
        </c:ser>
        <c:ser>
          <c:idx val="2"/>
          <c:order val="2"/>
          <c:tx>
            <c:strRef>
              <c:f>'CHIQ-Dichte'!$H$4</c:f>
              <c:strCache>
                <c:ptCount val="1"/>
                <c:pt idx="0">
                  <c:v>ChiQ-Vert. (m=5)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'CHIQ-Dichte'!$C$5:$C$65</c:f>
            </c:numRef>
          </c:xVal>
          <c:yVal>
            <c:numRef>
              <c:f>'CHIQ-Dichte'!$H$5:$H$65</c:f>
            </c:numRef>
          </c:yVal>
          <c:smooth val="1"/>
        </c:ser>
        <c:ser>
          <c:idx val="4"/>
          <c:order val="3"/>
          <c:tx>
            <c:strRef>
              <c:f>'CHIQ-Dichte'!$J$4</c:f>
              <c:strCache>
                <c:ptCount val="1"/>
                <c:pt idx="0">
                  <c:v>ChiQ-Vert. (m=20)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'CHIQ-Dichte'!$C$5:$C$65</c:f>
            </c:numRef>
          </c:xVal>
          <c:yVal>
            <c:numRef>
              <c:f>'CHIQ-Dichte'!$J$5:$J$65</c:f>
            </c:numRef>
          </c:yVal>
          <c:smooth val="1"/>
        </c:ser>
        <c:ser>
          <c:idx val="3"/>
          <c:order val="4"/>
          <c:tx>
            <c:strRef>
              <c:f>'CHIQ-Dichte'!$L$4</c:f>
              <c:strCache>
                <c:ptCount val="1"/>
                <c:pt idx="0">
                  <c:v>Norm. Vert. (20;40) 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'CHIQ-Dichte'!$C$5:$C$65</c:f>
            </c:numRef>
          </c:xVal>
          <c:yVal>
            <c:numRef>
              <c:f>'CHIQ-Dichte'!$L$5:$L$65</c:f>
            </c:numRef>
          </c:yVal>
          <c:smooth val="1"/>
        </c:ser>
        <c:axId val="32958403"/>
        <c:axId val="28190172"/>
      </c:scatterChart>
      <c:valAx>
        <c:axId val="32958403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190172"/>
        <c:crosses val="autoZero"/>
        <c:crossBetween val="midCat"/>
        <c:dispUnits/>
      </c:valAx>
      <c:valAx>
        <c:axId val="28190172"/>
        <c:scaling>
          <c:orientation val="minMax"/>
          <c:max val="0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958403"/>
        <c:crosses val="autoZero"/>
        <c:crossBetween val="midCat"/>
        <c:dispUnits/>
        <c:majorUnit val="0.05"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10425"/>
          <c:w val="0.22125"/>
          <c:h val="0.254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Dichte der t-Verteilung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275"/>
          <c:w val="0.95075"/>
          <c:h val="0.843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't-Dichte'!$D$4</c:f>
              <c:strCache>
                <c:ptCount val="1"/>
                <c:pt idx="0">
                  <c:v>t-Verteilung (m=1)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't-Dichte'!$C$5:$C$45</c:f>
            </c:numRef>
          </c:xVal>
          <c:yVal>
            <c:numRef>
              <c:f>'t-Dichte'!$D$5:$D$45</c:f>
            </c:numRef>
          </c:yVal>
          <c:smooth val="1"/>
        </c:ser>
        <c:ser>
          <c:idx val="2"/>
          <c:order val="1"/>
          <c:tx>
            <c:strRef>
              <c:f>'t-Dichte'!$F$4</c:f>
              <c:strCache>
                <c:ptCount val="1"/>
                <c:pt idx="0">
                  <c:v>t-Verteilung (m=4)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't-Dichte'!$C$5:$C$45</c:f>
            </c:numRef>
          </c:xVal>
          <c:yVal>
            <c:numRef>
              <c:f>'t-Dichte'!$F$5:$F$45</c:f>
            </c:numRef>
          </c:yVal>
          <c:smooth val="1"/>
        </c:ser>
        <c:ser>
          <c:idx val="3"/>
          <c:order val="2"/>
          <c:tx>
            <c:strRef>
              <c:f>'t-Dichte'!$H$4</c:f>
              <c:strCache>
                <c:ptCount val="1"/>
                <c:pt idx="0">
                  <c:v>t-Verteilung (m=8)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't-Dichte'!$C$5:$C$45</c:f>
            </c:numRef>
          </c:xVal>
          <c:yVal>
            <c:numRef>
              <c:f>'t-Dichte'!$H$5:$H$45</c:f>
            </c:numRef>
          </c:yVal>
          <c:smooth val="1"/>
        </c:ser>
        <c:ser>
          <c:idx val="1"/>
          <c:order val="3"/>
          <c:tx>
            <c:strRef>
              <c:f>'t-Dichte'!$J$4</c:f>
              <c:strCache>
                <c:ptCount val="1"/>
                <c:pt idx="0">
                  <c:v>Standard-Norm.-Vert.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't-Dichte'!$C$5:$C$45</c:f>
            </c:numRef>
          </c:xVal>
          <c:yVal>
            <c:numRef>
              <c:f>'t-Dichte'!$J$5:$J$45</c:f>
            </c:numRef>
          </c:yVal>
          <c:smooth val="1"/>
        </c:ser>
        <c:axId val="52384957"/>
        <c:axId val="1702566"/>
      </c:scatterChart>
      <c:valAx>
        <c:axId val="52384957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02566"/>
        <c:crosses val="autoZero"/>
        <c:crossBetween val="midCat"/>
        <c:dispUnits/>
      </c:valAx>
      <c:valAx>
        <c:axId val="1702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384957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5"/>
          <c:y val="0.11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8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Dichte der F-Verteilung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8625"/>
          <c:w val="0.9565"/>
          <c:h val="0.85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'F-Dichte'!$D$4</c:f>
              <c:strCache>
                <c:ptCount val="1"/>
                <c:pt idx="0">
                  <c:v>F-Vert. (m=10,n=5)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'F-Dichte'!$C$5:$C$54</c:f>
            </c:numRef>
          </c:xVal>
          <c:yVal>
            <c:numRef>
              <c:f>'F-Dichte'!$D$5:$D$54</c:f>
            </c:numRef>
          </c:yVal>
          <c:smooth val="1"/>
        </c:ser>
        <c:ser>
          <c:idx val="1"/>
          <c:order val="1"/>
          <c:tx>
            <c:strRef>
              <c:f>'F-Dichte'!$F$4</c:f>
              <c:strCache>
                <c:ptCount val="1"/>
                <c:pt idx="0">
                  <c:v>F-Vert. (m=5,n=10) 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'F-Dichte'!$C$5:$C$54</c:f>
            </c:numRef>
          </c:xVal>
          <c:yVal>
            <c:numRef>
              <c:f>'F-Dichte'!$F$5:$F$54</c:f>
            </c:numRef>
          </c:yVal>
          <c:smooth val="1"/>
        </c:ser>
        <c:ser>
          <c:idx val="2"/>
          <c:order val="2"/>
          <c:tx>
            <c:strRef>
              <c:f>'F-Dichte'!$H$4</c:f>
              <c:strCache>
                <c:ptCount val="1"/>
                <c:pt idx="0">
                  <c:v>F-Vert. (m=5,n=30)  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'F-Dichte'!$C$5:$C$54</c:f>
            </c:numRef>
          </c:xVal>
          <c:yVal>
            <c:numRef>
              <c:f>'F-Dichte'!$H$5:$H$54</c:f>
            </c:numRef>
          </c:yVal>
          <c:smooth val="1"/>
        </c:ser>
        <c:ser>
          <c:idx val="3"/>
          <c:order val="3"/>
          <c:tx>
            <c:strRef>
              <c:f>'F-Dichte'!$O$4</c:f>
              <c:strCache>
                <c:ptCount val="1"/>
                <c:pt idx="0">
                  <c:v>F-Vert. (m=5,n=100) 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'F-Dichte'!$C$5:$C$54</c:f>
            </c:numRef>
          </c:xVal>
          <c:yVal>
            <c:numRef>
              <c:f>'F-Dichte'!$O$5:$O$54</c:f>
              <c:numCache/>
            </c:numRef>
          </c:yVal>
          <c:smooth val="1"/>
        </c:ser>
        <c:axId val="15323095"/>
        <c:axId val="3690128"/>
      </c:scatterChart>
      <c:valAx>
        <c:axId val="15323095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90128"/>
        <c:crosses val="autoZero"/>
        <c:crossBetween val="midCat"/>
        <c:dispUnits/>
      </c:valAx>
      <c:valAx>
        <c:axId val="36901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323095"/>
        <c:crosses val="autoZero"/>
        <c:crossBetween val="midCat"/>
        <c:dispUnits/>
        <c:majorUnit val="0.2"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1145"/>
          <c:w val="0.244"/>
          <c:h val="0.213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6096000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57150" y="38100"/>
        <a:ext cx="60388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12</xdr:col>
      <xdr:colOff>28575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57150" y="38100"/>
        <a:ext cx="6115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0</xdr:col>
      <xdr:colOff>6353175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57150" y="38100"/>
        <a:ext cx="62960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6038850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57150" y="38100"/>
        <a:ext cx="59817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showRowColHeaders="0" tabSelected="1" workbookViewId="0" topLeftCell="A1">
      <pane xSplit="12" topLeftCell="M1" activePane="topRight" state="frozen"/>
      <selection pane="topLeft" activeCell="A1" sqref="A1"/>
      <selection pane="topRight" activeCell="J10" sqref="J10"/>
    </sheetView>
  </sheetViews>
  <sheetFormatPr defaultColWidth="11.00390625" defaultRowHeight="15.75"/>
  <cols>
    <col min="1" max="1" width="80.625" style="1" customWidth="1"/>
    <col min="2" max="2" width="10.875" style="2" hidden="1" customWidth="1"/>
    <col min="3" max="3" width="10.00390625" style="1" hidden="1" customWidth="1"/>
    <col min="4" max="4" width="13.875" style="2" hidden="1" customWidth="1"/>
    <col min="5" max="5" width="10.00390625" style="1" hidden="1" customWidth="1"/>
    <col min="6" max="6" width="16.75390625" style="1" hidden="1" customWidth="1"/>
    <col min="7" max="8" width="10.00390625" style="1" hidden="1" customWidth="1"/>
    <col min="9" max="9" width="1.625" style="1" customWidth="1"/>
    <col min="10" max="11" width="6.625" style="1" customWidth="1"/>
    <col min="12" max="12" width="2.625" style="1" customWidth="1"/>
    <col min="13" max="13" width="10.625" style="1" customWidth="1"/>
    <col min="14" max="14" width="10.00390625" style="1" hidden="1" customWidth="1"/>
    <col min="15" max="16384" width="10.00390625" style="1" customWidth="1"/>
  </cols>
  <sheetData>
    <row r="1" spans="2:14" ht="12.75">
      <c r="B1" s="8" t="s">
        <v>3</v>
      </c>
      <c r="C1" s="6">
        <f>J10</f>
        <v>1</v>
      </c>
      <c r="D1" s="5"/>
      <c r="E1" s="6">
        <f>J11</f>
        <v>1</v>
      </c>
      <c r="F1" s="6"/>
      <c r="G1" s="6">
        <f>J12</f>
        <v>1</v>
      </c>
      <c r="N1" s="6">
        <f>J13</f>
        <v>2</v>
      </c>
    </row>
    <row r="2" spans="2:14" ht="14.25">
      <c r="B2" s="8" t="s">
        <v>4</v>
      </c>
      <c r="C2" s="4">
        <f>K10</f>
        <v>1.5</v>
      </c>
      <c r="D2" s="5"/>
      <c r="E2" s="6">
        <f>K11</f>
        <v>1</v>
      </c>
      <c r="F2" s="6"/>
      <c r="G2" s="6">
        <f>K12</f>
        <v>0.5</v>
      </c>
      <c r="N2" s="6">
        <f>K13</f>
        <v>1.5</v>
      </c>
    </row>
    <row r="3" spans="2:4" ht="12.75">
      <c r="B3" s="7"/>
      <c r="C3" s="3" t="s">
        <v>2</v>
      </c>
      <c r="D3" s="1"/>
    </row>
    <row r="4" spans="2:14" ht="12.75">
      <c r="B4" s="1" t="s">
        <v>1</v>
      </c>
      <c r="C4" s="2" t="str">
        <f>CONCATENATE("Normalverteilung (",C$1,";",C$2,")  ")</f>
        <v>Normalverteilung (1;1,5)  </v>
      </c>
      <c r="D4" s="1"/>
      <c r="E4" s="2" t="str">
        <f>CONCATENATE("Normalverteilung (",E$1,";",E$2,")  ")</f>
        <v>Normalverteilung (1;1)  </v>
      </c>
      <c r="G4" s="2" t="str">
        <f>CONCATENATE("Normalverteilung (",G$1,";",G$2,")  ")</f>
        <v>Normalverteilung (1;0,5)  </v>
      </c>
      <c r="N4" s="2" t="str">
        <f>CONCATENATE("Normalverteilung (",N$1,";",N$2,")  ")</f>
        <v>Normalverteilung (2;1,5)  </v>
      </c>
    </row>
    <row r="5" spans="2:14" ht="12.75">
      <c r="B5" s="2">
        <v>-4</v>
      </c>
      <c r="C5" s="2">
        <f>NORMDIST($B5,C$1,SQRT(C$2),FALSE)</f>
        <v>7.82967533089095E-05</v>
      </c>
      <c r="D5" s="1"/>
      <c r="E5" s="2">
        <f>NORMDIST($B5,E$1,SQRT(E$2),FALSE)</f>
        <v>1.4867195147342977E-06</v>
      </c>
      <c r="G5" s="2">
        <f>NORMDIST($B5,G$1,SQRT(G$2),FALSE)</f>
        <v>7.835433265508723E-12</v>
      </c>
      <c r="N5" s="2">
        <f>NORMDIST($B5,N$1,SQRT(N$2),FALSE)</f>
        <v>2.001385059667406E-06</v>
      </c>
    </row>
    <row r="6" spans="1:14" ht="12.75">
      <c r="A6" s="1" t="s">
        <v>0</v>
      </c>
      <c r="B6" s="2">
        <f aca="true" t="shared" si="0" ref="B6:B45">B5+0.2</f>
        <v>-3.8</v>
      </c>
      <c r="C6" s="2">
        <f aca="true" t="shared" si="1" ref="C6:C45">NORMDIST($B6,C$1,SQRT(C$2),FALSE)</f>
        <v>0.0001504813973205412</v>
      </c>
      <c r="D6" s="1"/>
      <c r="E6" s="2">
        <f aca="true" t="shared" si="2" ref="E6:E45">NORMDIST($B6,E$1,SQRT(E$2),FALSE)</f>
        <v>3.9612990910320745E-06</v>
      </c>
      <c r="G6" s="2">
        <f aca="true" t="shared" si="3" ref="G6:G45">NORMDIST($B6,G$1,SQRT(G$2),FALSE)</f>
        <v>5.562630344905454E-11</v>
      </c>
      <c r="N6" s="2">
        <f aca="true" t="shared" si="4" ref="N6:N45">NORMDIST($B6,N$1,SQRT(N$2),FALSE)</f>
        <v>4.395169677678306E-06</v>
      </c>
    </row>
    <row r="7" spans="1:14" ht="12.75">
      <c r="A7" s="1" t="s">
        <v>0</v>
      </c>
      <c r="B7" s="2">
        <f t="shared" si="0"/>
        <v>-3.5999999999999996</v>
      </c>
      <c r="C7" s="2">
        <f t="shared" si="1"/>
        <v>0.00028160521333392207</v>
      </c>
      <c r="D7" s="1"/>
      <c r="E7" s="2">
        <f t="shared" si="2"/>
        <v>1.0140852065486758E-05</v>
      </c>
      <c r="G7" s="2">
        <f t="shared" si="3"/>
        <v>3.645472501191001E-10</v>
      </c>
      <c r="N7" s="2">
        <f t="shared" si="4"/>
        <v>9.398086806828204E-06</v>
      </c>
    </row>
    <row r="8" spans="1:14" ht="12.75">
      <c r="A8" s="1" t="s">
        <v>0</v>
      </c>
      <c r="B8" s="2">
        <f t="shared" si="0"/>
        <v>-3.3999999999999995</v>
      </c>
      <c r="C8" s="2">
        <f t="shared" si="1"/>
        <v>0.0005131181535037197</v>
      </c>
      <c r="D8" s="1"/>
      <c r="E8" s="2">
        <f t="shared" si="2"/>
        <v>2.4942471290053617E-05</v>
      </c>
      <c r="G8" s="2">
        <f t="shared" si="3"/>
        <v>2.2053823473417277E-09</v>
      </c>
      <c r="N8" s="2">
        <f t="shared" si="4"/>
        <v>1.9566902104774224E-05</v>
      </c>
    </row>
    <row r="9" spans="1:14" ht="24.75" customHeight="1" thickBot="1">
      <c r="A9" s="1" t="s">
        <v>0</v>
      </c>
      <c r="B9" s="2">
        <f t="shared" si="0"/>
        <v>-3.1999999999999993</v>
      </c>
      <c r="C9" s="2">
        <f t="shared" si="1"/>
        <v>0.0009103594037415308</v>
      </c>
      <c r="D9" s="1"/>
      <c r="E9" s="2">
        <f t="shared" si="2"/>
        <v>5.894306775654005E-05</v>
      </c>
      <c r="G9" s="2">
        <f t="shared" si="3"/>
        <v>1.2316020493341847E-08</v>
      </c>
      <c r="J9" s="9" t="s">
        <v>5</v>
      </c>
      <c r="K9" s="9" t="s">
        <v>6</v>
      </c>
      <c r="N9" s="2">
        <f t="shared" si="4"/>
        <v>3.966646567335034E-05</v>
      </c>
    </row>
    <row r="10" spans="1:14" ht="24.75" customHeight="1">
      <c r="A10" s="1" t="s">
        <v>0</v>
      </c>
      <c r="B10" s="2">
        <f t="shared" si="0"/>
        <v>-2.999999999999999</v>
      </c>
      <c r="C10" s="2">
        <f t="shared" si="1"/>
        <v>0.0015726323295518208</v>
      </c>
      <c r="D10" s="1"/>
      <c r="E10" s="2">
        <f t="shared" si="2"/>
        <v>0.00013383022576488583</v>
      </c>
      <c r="G10" s="2">
        <f t="shared" si="3"/>
        <v>6.349117335933345E-08</v>
      </c>
      <c r="J10" s="46">
        <v>1</v>
      </c>
      <c r="K10" s="46">
        <v>1.5</v>
      </c>
      <c r="N10" s="2">
        <f t="shared" si="4"/>
        <v>7.829675330890965E-05</v>
      </c>
    </row>
    <row r="11" spans="1:14" ht="24.75" customHeight="1">
      <c r="A11" s="1" t="s">
        <v>0</v>
      </c>
      <c r="B11" s="2">
        <f t="shared" si="0"/>
        <v>-2.799999999999999</v>
      </c>
      <c r="C11" s="2">
        <f t="shared" si="1"/>
        <v>0.0026452110611165348</v>
      </c>
      <c r="D11" s="1"/>
      <c r="E11" s="2">
        <f t="shared" si="2"/>
        <v>0.0002919469257914613</v>
      </c>
      <c r="G11" s="2">
        <f t="shared" si="3"/>
        <v>3.0214314466112674E-07</v>
      </c>
      <c r="J11" s="47">
        <v>1</v>
      </c>
      <c r="K11" s="47">
        <v>1</v>
      </c>
      <c r="N11" s="2">
        <f t="shared" si="4"/>
        <v>0.00015048139732054175</v>
      </c>
    </row>
    <row r="12" spans="2:14" ht="24.75" customHeight="1">
      <c r="B12" s="2">
        <f t="shared" si="0"/>
        <v>-2.5999999999999988</v>
      </c>
      <c r="C12" s="2">
        <f t="shared" si="1"/>
        <v>0.004332237671236232</v>
      </c>
      <c r="D12" s="1"/>
      <c r="E12" s="2">
        <f t="shared" si="2"/>
        <v>0.0006119019301137752</v>
      </c>
      <c r="G12" s="2">
        <f t="shared" si="3"/>
        <v>1.3272984223583108E-06</v>
      </c>
      <c r="J12" s="48">
        <v>1</v>
      </c>
      <c r="K12" s="48">
        <v>0.5</v>
      </c>
      <c r="N12" s="2">
        <f t="shared" si="4"/>
        <v>0.0002816052133339228</v>
      </c>
    </row>
    <row r="13" spans="2:14" ht="24.75" customHeight="1">
      <c r="B13" s="2">
        <f t="shared" si="0"/>
        <v>-2.3999999999999986</v>
      </c>
      <c r="C13" s="2">
        <f t="shared" si="1"/>
        <v>0.006908488399777886</v>
      </c>
      <c r="D13" s="1"/>
      <c r="E13" s="2">
        <f t="shared" si="2"/>
        <v>0.0012322191684730251</v>
      </c>
      <c r="G13" s="2">
        <f t="shared" si="3"/>
        <v>5.382460518340404E-06</v>
      </c>
      <c r="J13" s="57">
        <v>2</v>
      </c>
      <c r="K13" s="57">
        <v>1.5</v>
      </c>
      <c r="N13" s="2">
        <f t="shared" si="4"/>
        <v>0.0005131181535037211</v>
      </c>
    </row>
    <row r="14" spans="2:14" ht="12.75">
      <c r="B14" s="2">
        <f t="shared" si="0"/>
        <v>-2.1999999999999984</v>
      </c>
      <c r="C14" s="2">
        <f t="shared" si="1"/>
        <v>0.01072685980733695</v>
      </c>
      <c r="D14" s="1"/>
      <c r="E14" s="2">
        <f t="shared" si="2"/>
        <v>0.0023840882014648547</v>
      </c>
      <c r="G14" s="2">
        <f t="shared" si="3"/>
        <v>2.0148817766618054E-05</v>
      </c>
      <c r="N14" s="2">
        <f t="shared" si="4"/>
        <v>0.0009103594037415332</v>
      </c>
    </row>
    <row r="15" spans="2:14" ht="12.75">
      <c r="B15" s="2">
        <f t="shared" si="0"/>
        <v>-1.9999999999999984</v>
      </c>
      <c r="C15" s="2">
        <f t="shared" si="1"/>
        <v>0.016217391109880536</v>
      </c>
      <c r="D15" s="1"/>
      <c r="E15" s="2">
        <f t="shared" si="2"/>
        <v>0.00443184841193803</v>
      </c>
      <c r="G15" s="2">
        <f t="shared" si="3"/>
        <v>6.962652597337479E-05</v>
      </c>
      <c r="N15" s="2">
        <f t="shared" si="4"/>
        <v>0.0015726323295518249</v>
      </c>
    </row>
    <row r="16" spans="2:14" ht="12.75">
      <c r="B16" s="2">
        <f t="shared" si="0"/>
        <v>-1.7999999999999985</v>
      </c>
      <c r="C16" s="2">
        <f t="shared" si="1"/>
        <v>0.023873065535429196</v>
      </c>
      <c r="D16" s="1"/>
      <c r="E16" s="2">
        <f t="shared" si="2"/>
        <v>0.007915451582979995</v>
      </c>
      <c r="G16" s="2">
        <f t="shared" si="3"/>
        <v>0.0002221039721028355</v>
      </c>
      <c r="N16" s="2">
        <f t="shared" si="4"/>
        <v>0.00264521106111654</v>
      </c>
    </row>
    <row r="17" spans="2:14" ht="12.75">
      <c r="B17" s="2">
        <f t="shared" si="0"/>
        <v>-1.5999999999999985</v>
      </c>
      <c r="C17" s="2">
        <f t="shared" si="1"/>
        <v>0.034217967047657345</v>
      </c>
      <c r="D17" s="1"/>
      <c r="E17" s="2">
        <f t="shared" si="2"/>
        <v>0.01358296923368566</v>
      </c>
      <c r="G17" s="2">
        <f t="shared" si="3"/>
        <v>0.0006540250248616462</v>
      </c>
      <c r="N17" s="2">
        <f t="shared" si="4"/>
        <v>0.004332237671236232</v>
      </c>
    </row>
    <row r="18" spans="2:14" ht="12.75">
      <c r="B18" s="2">
        <f t="shared" si="0"/>
        <v>-1.3999999999999986</v>
      </c>
      <c r="C18" s="2">
        <f t="shared" si="1"/>
        <v>0.047755019972896974</v>
      </c>
      <c r="D18" s="1"/>
      <c r="E18" s="2">
        <f t="shared" si="2"/>
        <v>0.022394530294842965</v>
      </c>
      <c r="G18" s="2">
        <f t="shared" si="3"/>
        <v>0.0017778243404388864</v>
      </c>
      <c r="N18" s="2">
        <f t="shared" si="4"/>
        <v>0.006908488399777886</v>
      </c>
    </row>
    <row r="19" spans="2:14" ht="12.75">
      <c r="B19" s="2">
        <f t="shared" si="0"/>
        <v>-1.1999999999999986</v>
      </c>
      <c r="C19" s="2">
        <f t="shared" si="1"/>
        <v>0.06489372023456909</v>
      </c>
      <c r="D19" s="1"/>
      <c r="E19" s="2">
        <f t="shared" si="2"/>
        <v>0.03547459284623156</v>
      </c>
      <c r="G19" s="2">
        <f t="shared" si="3"/>
        <v>0.004461077532458138</v>
      </c>
      <c r="N19" s="2">
        <f t="shared" si="4"/>
        <v>0.01072685980733695</v>
      </c>
    </row>
    <row r="20" spans="2:14" ht="12.75">
      <c r="B20" s="2">
        <f t="shared" si="0"/>
        <v>-0.9999999999999987</v>
      </c>
      <c r="C20" s="2">
        <f t="shared" si="1"/>
        <v>0.08586281587584349</v>
      </c>
      <c r="D20" s="1"/>
      <c r="E20" s="2">
        <f t="shared" si="2"/>
        <v>0.053990966513188195</v>
      </c>
      <c r="G20" s="2">
        <f t="shared" si="3"/>
        <v>0.010333492677046089</v>
      </c>
      <c r="N20" s="2">
        <f t="shared" si="4"/>
        <v>0.016217391109880516</v>
      </c>
    </row>
    <row r="21" spans="2:14" ht="12.75">
      <c r="B21" s="2">
        <f t="shared" si="0"/>
        <v>-0.7999999999999987</v>
      </c>
      <c r="C21" s="2">
        <f t="shared" si="1"/>
        <v>0.11061815124074</v>
      </c>
      <c r="D21" s="1"/>
      <c r="E21" s="2">
        <f t="shared" si="2"/>
        <v>0.07895015830089434</v>
      </c>
      <c r="G21" s="2">
        <f t="shared" si="3"/>
        <v>0.02209586166600565</v>
      </c>
      <c r="N21" s="2">
        <f t="shared" si="4"/>
        <v>0.023873065535429186</v>
      </c>
    </row>
    <row r="22" spans="2:14" ht="12.75">
      <c r="B22" s="2">
        <f t="shared" si="0"/>
        <v>-0.5999999999999988</v>
      </c>
      <c r="C22" s="2">
        <f t="shared" si="1"/>
        <v>0.13876069883715217</v>
      </c>
      <c r="D22" s="1"/>
      <c r="E22" s="2">
        <f t="shared" si="2"/>
        <v>0.11092083467945578</v>
      </c>
      <c r="G22" s="2">
        <f t="shared" si="3"/>
        <v>0.043614529316972864</v>
      </c>
      <c r="N22" s="2">
        <f t="shared" si="4"/>
        <v>0.034217967047657345</v>
      </c>
    </row>
    <row r="23" spans="2:14" ht="12.75">
      <c r="B23" s="2">
        <f t="shared" si="0"/>
        <v>-0.39999999999999875</v>
      </c>
      <c r="C23" s="2">
        <f t="shared" si="1"/>
        <v>0.16948270028393028</v>
      </c>
      <c r="D23" s="1"/>
      <c r="E23" s="2">
        <f t="shared" si="2"/>
        <v>0.1497274656357451</v>
      </c>
      <c r="G23" s="2">
        <f t="shared" si="3"/>
        <v>0.07947085383863922</v>
      </c>
      <c r="N23" s="2">
        <f t="shared" si="4"/>
        <v>0.047755019972896974</v>
      </c>
    </row>
    <row r="24" spans="2:14" ht="42" customHeight="1">
      <c r="B24" s="2">
        <f t="shared" si="0"/>
        <v>-0.19999999999999873</v>
      </c>
      <c r="C24" s="2">
        <f t="shared" si="1"/>
        <v>0.20155941304019293</v>
      </c>
      <c r="D24" s="1"/>
      <c r="E24" s="2">
        <f t="shared" si="2"/>
        <v>0.19418605498321317</v>
      </c>
      <c r="G24" s="2">
        <f t="shared" si="3"/>
        <v>0.13367217350176994</v>
      </c>
      <c r="N24" s="2">
        <f t="shared" si="4"/>
        <v>0.06489372023456905</v>
      </c>
    </row>
    <row r="25" spans="2:14" ht="12.75">
      <c r="B25" s="2">
        <f t="shared" si="0"/>
        <v>1.27675647831893E-15</v>
      </c>
      <c r="C25" s="2">
        <f t="shared" si="1"/>
        <v>0.23339933213562997</v>
      </c>
      <c r="D25" s="1"/>
      <c r="E25" s="2">
        <f t="shared" si="2"/>
        <v>0.24197072451914364</v>
      </c>
      <c r="G25" s="2">
        <f t="shared" si="3"/>
        <v>0.20755374871029794</v>
      </c>
      <c r="N25" s="2">
        <f t="shared" si="4"/>
        <v>0.08586281587584349</v>
      </c>
    </row>
    <row r="26" spans="2:14" ht="12.75">
      <c r="B26" s="2">
        <f t="shared" si="0"/>
        <v>0.2000000000000013</v>
      </c>
      <c r="C26" s="2">
        <f t="shared" si="1"/>
        <v>0.2631570121436518</v>
      </c>
      <c r="D26" s="1"/>
      <c r="E26" s="2">
        <f t="shared" si="2"/>
        <v>0.289691552761483</v>
      </c>
      <c r="G26" s="2">
        <f t="shared" si="3"/>
        <v>0.2974928931287351</v>
      </c>
      <c r="N26" s="2">
        <f t="shared" si="4"/>
        <v>0.11061815124074</v>
      </c>
    </row>
    <row r="27" spans="2:14" ht="12.75">
      <c r="B27" s="2">
        <f t="shared" si="0"/>
        <v>0.4000000000000013</v>
      </c>
      <c r="C27" s="2">
        <f t="shared" si="1"/>
        <v>0.2889010354920254</v>
      </c>
      <c r="D27" s="1"/>
      <c r="E27" s="2">
        <f t="shared" si="2"/>
        <v>0.3332246028917999</v>
      </c>
      <c r="G27" s="2">
        <f t="shared" si="3"/>
        <v>0.39362171585714417</v>
      </c>
      <c r="N27" s="2">
        <f t="shared" si="4"/>
        <v>0.13876069883715217</v>
      </c>
    </row>
    <row r="28" spans="2:14" ht="12.75">
      <c r="B28" s="2">
        <f t="shared" si="0"/>
        <v>0.6000000000000013</v>
      </c>
      <c r="C28" s="2">
        <f t="shared" si="1"/>
        <v>0.3088176145282991</v>
      </c>
      <c r="D28" s="1"/>
      <c r="E28" s="2">
        <f t="shared" si="2"/>
        <v>0.3682701403033235</v>
      </c>
      <c r="G28" s="2">
        <f t="shared" si="3"/>
        <v>0.48077064941965436</v>
      </c>
      <c r="N28" s="2">
        <f t="shared" si="4"/>
        <v>0.16948270028393034</v>
      </c>
    </row>
    <row r="29" spans="2:14" ht="12.75">
      <c r="B29" s="2">
        <f t="shared" si="0"/>
        <v>0.8000000000000014</v>
      </c>
      <c r="C29" s="2">
        <f t="shared" si="1"/>
        <v>0.32142070046144544</v>
      </c>
      <c r="D29" s="1"/>
      <c r="E29" s="2">
        <f t="shared" si="2"/>
        <v>0.39104269397545594</v>
      </c>
      <c r="G29" s="2">
        <f t="shared" si="3"/>
        <v>0.5420673935524318</v>
      </c>
      <c r="N29" s="2">
        <f t="shared" si="4"/>
        <v>0.20155941304019295</v>
      </c>
    </row>
    <row r="30" spans="2:14" ht="12.75">
      <c r="B30" s="2">
        <f t="shared" si="0"/>
        <v>1.0000000000000013</v>
      </c>
      <c r="C30" s="2">
        <f t="shared" si="1"/>
        <v>0.32573500793528</v>
      </c>
      <c r="D30" s="1"/>
      <c r="E30" s="2">
        <f t="shared" si="2"/>
        <v>0.39894228040143265</v>
      </c>
      <c r="G30" s="2">
        <f t="shared" si="3"/>
        <v>0.5641895835477562</v>
      </c>
      <c r="N30" s="2">
        <f t="shared" si="4"/>
        <v>0.23339933213562997</v>
      </c>
    </row>
    <row r="31" spans="2:14" ht="12.75">
      <c r="B31" s="2">
        <f t="shared" si="0"/>
        <v>1.2000000000000013</v>
      </c>
      <c r="C31" s="2">
        <f t="shared" si="1"/>
        <v>0.3214207004614453</v>
      </c>
      <c r="D31" s="1"/>
      <c r="E31" s="2">
        <f t="shared" si="2"/>
        <v>0.39104269397545577</v>
      </c>
      <c r="G31" s="2">
        <f t="shared" si="3"/>
        <v>0.5420673935524313</v>
      </c>
      <c r="N31" s="2">
        <f t="shared" si="4"/>
        <v>0.2631570121436518</v>
      </c>
    </row>
    <row r="32" spans="2:14" ht="12.75">
      <c r="B32" s="2">
        <f t="shared" si="0"/>
        <v>1.4000000000000012</v>
      </c>
      <c r="C32" s="2">
        <f t="shared" si="1"/>
        <v>0.30881761452829887</v>
      </c>
      <c r="D32" s="1"/>
      <c r="E32" s="2">
        <f t="shared" si="2"/>
        <v>0.3682701403033231</v>
      </c>
      <c r="G32" s="2">
        <f t="shared" si="3"/>
        <v>0.4807706494196533</v>
      </c>
      <c r="N32" s="2">
        <f t="shared" si="4"/>
        <v>0.2889010354920254</v>
      </c>
    </row>
    <row r="33" spans="2:14" ht="12.75">
      <c r="B33" s="2">
        <f t="shared" si="0"/>
        <v>1.6000000000000012</v>
      </c>
      <c r="C33" s="2">
        <f t="shared" si="1"/>
        <v>0.2889010354920251</v>
      </c>
      <c r="D33" s="1"/>
      <c r="E33" s="2">
        <f t="shared" si="2"/>
        <v>0.3332246028917994</v>
      </c>
      <c r="G33" s="2">
        <f t="shared" si="3"/>
        <v>0.39362171585714306</v>
      </c>
      <c r="N33" s="2">
        <f t="shared" si="4"/>
        <v>0.30881761452829903</v>
      </c>
    </row>
    <row r="34" spans="2:14" ht="12.75">
      <c r="B34" s="2">
        <f t="shared" si="0"/>
        <v>1.8000000000000012</v>
      </c>
      <c r="C34" s="2">
        <f t="shared" si="1"/>
        <v>0.2631570121436514</v>
      </c>
      <c r="D34" s="1"/>
      <c r="E34" s="2">
        <f t="shared" si="2"/>
        <v>0.28969155276148245</v>
      </c>
      <c r="G34" s="2">
        <f t="shared" si="3"/>
        <v>0.29749289312873395</v>
      </c>
      <c r="N34" s="2">
        <f t="shared" si="4"/>
        <v>0.32142070046144544</v>
      </c>
    </row>
    <row r="35" spans="2:14" ht="12.75">
      <c r="B35" s="2">
        <f t="shared" si="0"/>
        <v>2.0000000000000013</v>
      </c>
      <c r="C35" s="2">
        <f t="shared" si="1"/>
        <v>0.23339933213562958</v>
      </c>
      <c r="D35" s="1"/>
      <c r="E35" s="2">
        <f t="shared" si="2"/>
        <v>0.24197072451914303</v>
      </c>
      <c r="G35" s="2">
        <f t="shared" si="3"/>
        <v>0.20755374871029683</v>
      </c>
      <c r="N35" s="2">
        <f t="shared" si="4"/>
        <v>0.32573500793528</v>
      </c>
    </row>
    <row r="36" spans="2:14" ht="12.75">
      <c r="B36" s="2">
        <f t="shared" si="0"/>
        <v>2.2000000000000015</v>
      </c>
      <c r="C36" s="2">
        <f t="shared" si="1"/>
        <v>0.20155941304019248</v>
      </c>
      <c r="D36" s="1"/>
      <c r="E36" s="2">
        <f t="shared" si="2"/>
        <v>0.19418605498321256</v>
      </c>
      <c r="G36" s="2">
        <f t="shared" si="3"/>
        <v>0.13367217350176908</v>
      </c>
      <c r="N36" s="2">
        <f t="shared" si="4"/>
        <v>0.3214207004614453</v>
      </c>
    </row>
    <row r="37" spans="2:14" ht="12.75">
      <c r="B37" s="2">
        <f t="shared" si="0"/>
        <v>2.4000000000000017</v>
      </c>
      <c r="C37" s="2">
        <f t="shared" si="1"/>
        <v>0.16948270028392987</v>
      </c>
      <c r="D37" s="1"/>
      <c r="E37" s="2">
        <f t="shared" si="2"/>
        <v>0.1497274656357445</v>
      </c>
      <c r="G37" s="2">
        <f t="shared" si="3"/>
        <v>0.0794708538386386</v>
      </c>
      <c r="N37" s="2">
        <f t="shared" si="4"/>
        <v>0.3088176145282988</v>
      </c>
    </row>
    <row r="38" spans="2:14" ht="12.75">
      <c r="B38" s="2">
        <f t="shared" si="0"/>
        <v>2.600000000000002</v>
      </c>
      <c r="C38" s="2">
        <f t="shared" si="1"/>
        <v>0.13876069883715172</v>
      </c>
      <c r="D38" s="1"/>
      <c r="E38" s="2">
        <f t="shared" si="2"/>
        <v>0.11092083467945522</v>
      </c>
      <c r="G38" s="2">
        <f t="shared" si="3"/>
        <v>0.043614529316972434</v>
      </c>
      <c r="N38" s="2">
        <f t="shared" si="4"/>
        <v>0.288901035492025</v>
      </c>
    </row>
    <row r="39" spans="2:14" ht="12.75">
      <c r="B39" s="2">
        <f t="shared" si="0"/>
        <v>2.800000000000002</v>
      </c>
      <c r="C39" s="2">
        <f t="shared" si="1"/>
        <v>0.11061815124073955</v>
      </c>
      <c r="D39" s="1"/>
      <c r="E39" s="2">
        <f t="shared" si="2"/>
        <v>0.07895015830089386</v>
      </c>
      <c r="G39" s="2">
        <f t="shared" si="3"/>
        <v>0.022095861666005384</v>
      </c>
      <c r="N39" s="2">
        <f t="shared" si="4"/>
        <v>0.2631570121436513</v>
      </c>
    </row>
    <row r="40" spans="2:14" ht="12.75">
      <c r="B40" s="2">
        <f t="shared" si="0"/>
        <v>3.000000000000002</v>
      </c>
      <c r="C40" s="2">
        <f t="shared" si="1"/>
        <v>0.08586281587584307</v>
      </c>
      <c r="D40" s="1"/>
      <c r="E40" s="2">
        <f t="shared" si="2"/>
        <v>0.053990966513187806</v>
      </c>
      <c r="G40" s="2">
        <f t="shared" si="3"/>
        <v>0.010333492677045942</v>
      </c>
      <c r="N40" s="2">
        <f t="shared" si="4"/>
        <v>0.23339933213562944</v>
      </c>
    </row>
    <row r="41" spans="2:14" ht="12.75">
      <c r="B41" s="2">
        <f t="shared" si="0"/>
        <v>3.2000000000000024</v>
      </c>
      <c r="C41" s="2">
        <f t="shared" si="1"/>
        <v>0.0648937202345687</v>
      </c>
      <c r="D41" s="1"/>
      <c r="E41" s="2">
        <f t="shared" si="2"/>
        <v>0.035474592846231244</v>
      </c>
      <c r="G41" s="2">
        <f t="shared" si="3"/>
        <v>0.004461077532458059</v>
      </c>
      <c r="N41" s="2">
        <f t="shared" si="4"/>
        <v>0.20155941304019234</v>
      </c>
    </row>
    <row r="42" spans="2:14" ht="12.75">
      <c r="B42" s="2">
        <f t="shared" si="0"/>
        <v>3.4000000000000026</v>
      </c>
      <c r="C42" s="2">
        <f t="shared" si="1"/>
        <v>0.047755019972896676</v>
      </c>
      <c r="D42" s="1"/>
      <c r="E42" s="2">
        <f t="shared" si="2"/>
        <v>0.022394530294842757</v>
      </c>
      <c r="G42" s="2">
        <f t="shared" si="3"/>
        <v>0.001777824340438853</v>
      </c>
      <c r="N42" s="2">
        <f t="shared" si="4"/>
        <v>0.1694827002839297</v>
      </c>
    </row>
    <row r="43" spans="2:14" ht="12.75">
      <c r="B43" s="2">
        <f t="shared" si="0"/>
        <v>3.6000000000000028</v>
      </c>
      <c r="C43" s="2">
        <f t="shared" si="1"/>
        <v>0.03421796704765712</v>
      </c>
      <c r="D43" s="1"/>
      <c r="E43" s="2">
        <f t="shared" si="2"/>
        <v>0.013582969233685521</v>
      </c>
      <c r="G43" s="2">
        <f t="shared" si="3"/>
        <v>0.0006540250248616327</v>
      </c>
      <c r="N43" s="2">
        <f t="shared" si="4"/>
        <v>0.13876069883715159</v>
      </c>
    </row>
    <row r="44" spans="2:14" ht="12.75">
      <c r="B44" s="2">
        <f t="shared" si="0"/>
        <v>3.800000000000003</v>
      </c>
      <c r="C44" s="2">
        <f t="shared" si="1"/>
        <v>0.023873065535429</v>
      </c>
      <c r="D44" s="1"/>
      <c r="E44" s="2">
        <f t="shared" si="2"/>
        <v>0.007915451582979896</v>
      </c>
      <c r="G44" s="2">
        <f t="shared" si="3"/>
        <v>0.00022210397210282998</v>
      </c>
      <c r="N44" s="2">
        <f t="shared" si="4"/>
        <v>0.11061815124073944</v>
      </c>
    </row>
    <row r="45" spans="2:14" ht="12.75">
      <c r="B45" s="2">
        <f t="shared" si="0"/>
        <v>4.000000000000003</v>
      </c>
      <c r="C45" s="2">
        <f t="shared" si="1"/>
        <v>0.01621739110988039</v>
      </c>
      <c r="D45" s="1"/>
      <c r="E45" s="2">
        <f t="shared" si="2"/>
        <v>0.004431848411937971</v>
      </c>
      <c r="G45" s="2">
        <f t="shared" si="3"/>
        <v>6.962652597337293E-05</v>
      </c>
      <c r="N45" s="2">
        <f t="shared" si="4"/>
        <v>0.08586281587584302</v>
      </c>
    </row>
    <row r="46" spans="2:4" ht="12.75">
      <c r="B46" s="2" t="s">
        <v>0</v>
      </c>
      <c r="D46" s="1"/>
    </row>
    <row r="47" spans="2:4" ht="12.75">
      <c r="B47" s="2" t="s">
        <v>0</v>
      </c>
      <c r="D47" s="1"/>
    </row>
    <row r="48" spans="2:4" ht="12.75">
      <c r="B48" s="2" t="s">
        <v>0</v>
      </c>
      <c r="D48" s="1"/>
    </row>
    <row r="49" ht="12.75">
      <c r="B49" s="2" t="s">
        <v>0</v>
      </c>
    </row>
    <row r="50" ht="12.75">
      <c r="B50" s="2" t="s">
        <v>0</v>
      </c>
    </row>
    <row r="51" ht="12.75">
      <c r="B51" s="2" t="s">
        <v>0</v>
      </c>
    </row>
    <row r="52" ht="12.75">
      <c r="B52" s="2" t="s">
        <v>0</v>
      </c>
    </row>
    <row r="53" ht="12.75">
      <c r="B53" s="2" t="s">
        <v>0</v>
      </c>
    </row>
    <row r="54" ht="12.75">
      <c r="B54" s="2" t="s">
        <v>0</v>
      </c>
    </row>
    <row r="55" ht="12.75">
      <c r="B55" s="2" t="s">
        <v>0</v>
      </c>
    </row>
    <row r="56" ht="12.75">
      <c r="B56" s="2" t="s">
        <v>0</v>
      </c>
    </row>
    <row r="57" ht="12.75">
      <c r="B57" s="2" t="s">
        <v>0</v>
      </c>
    </row>
    <row r="58" ht="12.75">
      <c r="B58" s="2" t="s">
        <v>0</v>
      </c>
    </row>
    <row r="59" ht="12.75">
      <c r="B59" s="2" t="s">
        <v>0</v>
      </c>
    </row>
    <row r="60" ht="12.75">
      <c r="B60" s="2" t="s">
        <v>0</v>
      </c>
    </row>
    <row r="61" ht="12.75">
      <c r="B61" s="2" t="s">
        <v>0</v>
      </c>
    </row>
    <row r="62" ht="12.75">
      <c r="B62" s="2" t="s">
        <v>0</v>
      </c>
    </row>
    <row r="63" ht="12.75">
      <c r="B63" s="2" t="s">
        <v>0</v>
      </c>
    </row>
    <row r="64" ht="12.75">
      <c r="B64" s="2" t="s">
        <v>0</v>
      </c>
    </row>
    <row r="65" ht="12.75">
      <c r="B65" s="2" t="s">
        <v>0</v>
      </c>
    </row>
    <row r="66" ht="12.75">
      <c r="B66" s="2" t="s">
        <v>0</v>
      </c>
    </row>
    <row r="67" ht="12.75">
      <c r="B67" s="2" t="s">
        <v>0</v>
      </c>
    </row>
    <row r="68" ht="12.75">
      <c r="B68" s="2" t="s">
        <v>0</v>
      </c>
    </row>
    <row r="69" ht="12.75">
      <c r="B69" s="2" t="s">
        <v>0</v>
      </c>
    </row>
  </sheetData>
  <sheetProtection password="C67C"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65"/>
  <sheetViews>
    <sheetView showGridLines="0" showRowColHeaders="0" workbookViewId="0" topLeftCell="A1">
      <pane xSplit="16" topLeftCell="Q1" activePane="topRight" state="frozen"/>
      <selection pane="topLeft" activeCell="A1" sqref="A1"/>
      <selection pane="topRight" activeCell="N8" sqref="N8"/>
    </sheetView>
  </sheetViews>
  <sheetFormatPr defaultColWidth="11.00390625" defaultRowHeight="15.75"/>
  <cols>
    <col min="1" max="1" width="80.625" style="10" customWidth="1"/>
    <col min="2" max="2" width="10.00390625" style="10" hidden="1" customWidth="1"/>
    <col min="3" max="3" width="10.875" style="20" hidden="1" customWidth="1"/>
    <col min="4" max="4" width="14.375" style="20" hidden="1" customWidth="1"/>
    <col min="5" max="5" width="10.00390625" style="10" hidden="1" customWidth="1"/>
    <col min="6" max="6" width="13.875" style="10" hidden="1" customWidth="1"/>
    <col min="7" max="7" width="10.00390625" style="10" hidden="1" customWidth="1"/>
    <col min="8" max="8" width="14.25390625" style="10" hidden="1" customWidth="1"/>
    <col min="9" max="9" width="10.00390625" style="20" hidden="1" customWidth="1"/>
    <col min="10" max="10" width="14.50390625" style="10" hidden="1" customWidth="1"/>
    <col min="11" max="11" width="10.00390625" style="10" hidden="1" customWidth="1"/>
    <col min="12" max="12" width="14.75390625" style="10" hidden="1" customWidth="1"/>
    <col min="13" max="13" width="2.125" style="10" customWidth="1"/>
    <col min="14" max="15" width="6.625" style="10" customWidth="1"/>
    <col min="16" max="16" width="2.625" style="10" customWidth="1"/>
    <col min="17" max="16384" width="10.00390625" style="10" customWidth="1"/>
  </cols>
  <sheetData>
    <row r="2" spans="2:12" ht="12.75">
      <c r="B2" s="10" t="s">
        <v>7</v>
      </c>
      <c r="C2" s="11">
        <f>N8</f>
        <v>1</v>
      </c>
      <c r="D2" s="12"/>
      <c r="E2" s="13">
        <f>N9</f>
        <v>3</v>
      </c>
      <c r="F2" s="13"/>
      <c r="G2" s="13">
        <f>N10</f>
        <v>5</v>
      </c>
      <c r="H2" s="13"/>
      <c r="I2" s="13">
        <f>N11</f>
        <v>20</v>
      </c>
      <c r="K2" s="14" t="s">
        <v>3</v>
      </c>
      <c r="L2" s="13">
        <f>N14</f>
        <v>20</v>
      </c>
    </row>
    <row r="3" spans="2:13" ht="14.25">
      <c r="B3" s="10" t="s">
        <v>8</v>
      </c>
      <c r="C3" s="15">
        <f>1/2^(C$2/2)/EXP(GAMMALN(C$2/2))</f>
        <v>0.3989422803755506</v>
      </c>
      <c r="D3" s="16"/>
      <c r="E3" s="15">
        <f>1/2^(E$2/2)/EXP(GAMMALN(E$2/2))</f>
        <v>0.3989422804273148</v>
      </c>
      <c r="F3" s="17"/>
      <c r="G3" s="15">
        <f>1/2^(G$2/2)/EXP(GAMMALN(G$2/2))</f>
        <v>0.1329807601476581</v>
      </c>
      <c r="H3" s="17"/>
      <c r="I3" s="15">
        <f>1/2^(I$2/2)/EXP(GAMMALN(I$2/2))</f>
        <v>2.691144456029734E-09</v>
      </c>
      <c r="J3" s="18"/>
      <c r="K3" s="19" t="s">
        <v>10</v>
      </c>
      <c r="L3" s="13">
        <f>O14</f>
        <v>40</v>
      </c>
      <c r="M3" s="20"/>
    </row>
    <row r="4" spans="3:13" ht="12.75">
      <c r="C4" s="20" t="s">
        <v>1</v>
      </c>
      <c r="D4" s="2" t="str">
        <f>CONCATENATE("ChiQ-Vert. (m=",C$2,")")</f>
        <v>ChiQ-Vert. (m=1)</v>
      </c>
      <c r="F4" s="2" t="str">
        <f>CONCATENATE("ChiQ-Vert. (m=",E$2,")")</f>
        <v>ChiQ-Vert. (m=3)</v>
      </c>
      <c r="H4" s="2" t="str">
        <f>CONCATENATE("ChiQ-Vert. (m=",G$2,")")</f>
        <v>ChiQ-Vert. (m=5)</v>
      </c>
      <c r="I4" s="10"/>
      <c r="J4" s="2" t="str">
        <f>CONCATENATE("ChiQ-Vert. (m=",I$2,")")</f>
        <v>ChiQ-Vert. (m=20)</v>
      </c>
      <c r="L4" s="2" t="str">
        <f>CONCATENATE("Norm. Vert. (",L$2,";",L$3,")  ")</f>
        <v>Norm. Vert. (20;40)  </v>
      </c>
      <c r="M4" s="20"/>
    </row>
    <row r="5" spans="2:13" ht="12.75">
      <c r="B5" s="10" t="s">
        <v>0</v>
      </c>
      <c r="C5" s="20">
        <v>0.1</v>
      </c>
      <c r="D5" s="20">
        <f aca="true" t="shared" si="0" ref="D5:D36">C$3*$C5^(C$2/2-1)*EXP(-$C5/2)</f>
        <v>1.200038948352281</v>
      </c>
      <c r="F5" s="20">
        <f aca="true" t="shared" si="1" ref="F5:F36">E$3*$C5^(E$2/2-1)*EXP(-$C5/2)</f>
        <v>0.12000389485079907</v>
      </c>
      <c r="H5" s="20">
        <f aca="true" t="shared" si="2" ref="H5:H36">G$3*$C5^(G$2/2-1)*EXP(-$C5/2)</f>
        <v>0.004000129828516986</v>
      </c>
      <c r="I5" s="10"/>
      <c r="J5" s="20">
        <f aca="true" t="shared" si="3" ref="J5:J36">I$3*$C5^(I$2/2-1)*EXP(-$C5/2)</f>
        <v>2.559895792157453E-18</v>
      </c>
      <c r="L5" s="20">
        <f>NORMDIST($C5,L$2,SQRT(L$3),FALSE)</f>
        <v>0.0004467536381963029</v>
      </c>
      <c r="M5" s="20"/>
    </row>
    <row r="6" spans="2:13" ht="12.75" customHeight="1">
      <c r="B6" s="10" t="s">
        <v>0</v>
      </c>
      <c r="C6" s="20">
        <f aca="true" t="shared" si="4" ref="C6:C37">C5+0.4</f>
        <v>0.5</v>
      </c>
      <c r="D6" s="20">
        <f t="shared" si="0"/>
        <v>0.43939128943921607</v>
      </c>
      <c r="E6" s="10" t="s">
        <v>0</v>
      </c>
      <c r="F6" s="20">
        <f t="shared" si="1"/>
        <v>0.21969564474811434</v>
      </c>
      <c r="H6" s="20">
        <f t="shared" si="2"/>
        <v>0.03661594079278967</v>
      </c>
      <c r="I6" s="10"/>
      <c r="J6" s="20">
        <f t="shared" si="3"/>
        <v>4.093487128348099E-12</v>
      </c>
      <c r="L6" s="20">
        <f aca="true" t="shared" si="5" ref="L6:L65">NORMDIST($C6,L$2,SQRT(L$3),FALSE)</f>
        <v>0.000544031580577231</v>
      </c>
      <c r="M6" s="20"/>
    </row>
    <row r="7" spans="2:15" ht="24.75" customHeight="1" thickBot="1">
      <c r="B7" s="10" t="s">
        <v>0</v>
      </c>
      <c r="C7" s="20">
        <f t="shared" si="4"/>
        <v>0.9</v>
      </c>
      <c r="D7" s="20">
        <f t="shared" si="0"/>
        <v>0.26813672103468716</v>
      </c>
      <c r="F7" s="20">
        <f t="shared" si="1"/>
        <v>0.24132304896253093</v>
      </c>
      <c r="H7" s="20">
        <f t="shared" si="2"/>
        <v>0.07239691469160106</v>
      </c>
      <c r="I7" s="10"/>
      <c r="J7" s="20">
        <f t="shared" si="3"/>
        <v>6.647939809246701E-10</v>
      </c>
      <c r="L7" s="20">
        <f t="shared" si="5"/>
        <v>0.0006598465432131331</v>
      </c>
      <c r="M7" s="20"/>
      <c r="N7" s="21" t="s">
        <v>9</v>
      </c>
      <c r="O7" s="22"/>
    </row>
    <row r="8" spans="2:15" ht="24.75" customHeight="1">
      <c r="B8" s="10" t="s">
        <v>0</v>
      </c>
      <c r="C8" s="20">
        <f t="shared" si="4"/>
        <v>1.3</v>
      </c>
      <c r="D8" s="20">
        <f t="shared" si="0"/>
        <v>0.1826614817832586</v>
      </c>
      <c r="F8" s="20">
        <f t="shared" si="1"/>
        <v>0.2374599263490475</v>
      </c>
      <c r="H8" s="20">
        <f t="shared" si="2"/>
        <v>0.10289930142195965</v>
      </c>
      <c r="I8" s="10"/>
      <c r="J8" s="20">
        <f t="shared" si="3"/>
        <v>1.489826750981392E-08</v>
      </c>
      <c r="L8" s="20">
        <f t="shared" si="5"/>
        <v>0.0007971216465557441</v>
      </c>
      <c r="M8" s="20"/>
      <c r="N8" s="49">
        <v>1</v>
      </c>
      <c r="O8" s="22"/>
    </row>
    <row r="9" spans="2:15" ht="24.75" customHeight="1">
      <c r="B9" s="10" t="s">
        <v>0</v>
      </c>
      <c r="C9" s="20">
        <f t="shared" si="4"/>
        <v>1.7000000000000002</v>
      </c>
      <c r="D9" s="20">
        <f t="shared" si="0"/>
        <v>0.13077818191540364</v>
      </c>
      <c r="F9" s="20">
        <f t="shared" si="1"/>
        <v>0.22232290928503337</v>
      </c>
      <c r="H9" s="20">
        <f t="shared" si="2"/>
        <v>0.12598298193313076</v>
      </c>
      <c r="I9" s="10"/>
      <c r="J9" s="20">
        <f t="shared" si="3"/>
        <v>1.3640396460881598E-07</v>
      </c>
      <c r="L9" s="20">
        <f t="shared" si="5"/>
        <v>0.0009591114641608223</v>
      </c>
      <c r="M9" s="20"/>
      <c r="N9" s="50">
        <v>3</v>
      </c>
      <c r="O9" s="22"/>
    </row>
    <row r="10" spans="2:15" ht="24.75" customHeight="1">
      <c r="B10" s="10" t="s">
        <v>0</v>
      </c>
      <c r="C10" s="20">
        <f t="shared" si="4"/>
        <v>2.1</v>
      </c>
      <c r="D10" s="20">
        <f t="shared" si="0"/>
        <v>0.09633657730732949</v>
      </c>
      <c r="F10" s="20">
        <f t="shared" si="1"/>
        <v>0.20230681237164203</v>
      </c>
      <c r="H10" s="20">
        <f t="shared" si="2"/>
        <v>0.14161476866570816</v>
      </c>
      <c r="I10" s="10"/>
      <c r="J10" s="20">
        <f t="shared" si="3"/>
        <v>7.479997576961915E-07</v>
      </c>
      <c r="L10" s="20">
        <f t="shared" si="5"/>
        <v>0.001149413737284456</v>
      </c>
      <c r="M10" s="20"/>
      <c r="N10" s="51">
        <v>5</v>
      </c>
      <c r="O10" s="22"/>
    </row>
    <row r="11" spans="2:15" ht="24.75" customHeight="1">
      <c r="B11" s="10" t="s">
        <v>0</v>
      </c>
      <c r="C11" s="20">
        <f t="shared" si="4"/>
        <v>2.5</v>
      </c>
      <c r="D11" s="20">
        <f t="shared" si="0"/>
        <v>0.07228895706258262</v>
      </c>
      <c r="F11" s="20">
        <f t="shared" si="1"/>
        <v>0.18072239267990597</v>
      </c>
      <c r="H11" s="20">
        <f t="shared" si="2"/>
        <v>0.15060199390583315</v>
      </c>
      <c r="I11" s="10"/>
      <c r="J11" s="20">
        <f t="shared" si="3"/>
        <v>2.941229994568732E-06</v>
      </c>
      <c r="L11" s="20">
        <f t="shared" si="5"/>
        <v>0.0013719759756901948</v>
      </c>
      <c r="M11" s="20"/>
      <c r="N11" s="52">
        <v>20</v>
      </c>
      <c r="O11" s="22"/>
    </row>
    <row r="12" spans="3:15" ht="24.75" customHeight="1">
      <c r="C12" s="20">
        <f t="shared" si="4"/>
        <v>2.9</v>
      </c>
      <c r="D12" s="20">
        <f t="shared" si="0"/>
        <v>0.054952071454395436</v>
      </c>
      <c r="F12" s="20">
        <f t="shared" si="1"/>
        <v>0.1593610072384244</v>
      </c>
      <c r="H12" s="20">
        <f t="shared" si="2"/>
        <v>0.15404897366985706</v>
      </c>
      <c r="I12" s="10"/>
      <c r="J12" s="20">
        <f t="shared" si="3"/>
        <v>9.157817676926262E-06</v>
      </c>
      <c r="L12" s="20">
        <f t="shared" si="5"/>
        <v>0.0016310957344876657</v>
      </c>
      <c r="M12" s="20"/>
      <c r="N12" s="22"/>
      <c r="O12" s="22"/>
    </row>
    <row r="13" spans="3:15" ht="24.75" customHeight="1">
      <c r="C13" s="20">
        <f t="shared" si="4"/>
        <v>3.3</v>
      </c>
      <c r="D13" s="20">
        <f t="shared" si="0"/>
        <v>0.0421761759837899</v>
      </c>
      <c r="F13" s="20">
        <f t="shared" si="1"/>
        <v>0.13918138076456596</v>
      </c>
      <c r="H13" s="20">
        <f t="shared" si="2"/>
        <v>0.15309951884703207</v>
      </c>
      <c r="I13" s="10"/>
      <c r="J13" s="20">
        <f t="shared" si="3"/>
        <v>2.398703530450843E-05</v>
      </c>
      <c r="L13" s="20">
        <f t="shared" si="5"/>
        <v>0.00193141330771983</v>
      </c>
      <c r="M13" s="20"/>
      <c r="N13" s="23" t="s">
        <v>5</v>
      </c>
      <c r="O13" s="24" t="s">
        <v>6</v>
      </c>
    </row>
    <row r="14" spans="3:15" ht="24.75" customHeight="1">
      <c r="C14" s="20">
        <f t="shared" si="4"/>
        <v>3.6999999999999997</v>
      </c>
      <c r="D14" s="20">
        <f t="shared" si="0"/>
        <v>0.03261102221189437</v>
      </c>
      <c r="F14" s="20">
        <f t="shared" si="1"/>
        <v>0.12066078219966533</v>
      </c>
      <c r="H14" s="20">
        <f t="shared" si="2"/>
        <v>0.14881496471876193</v>
      </c>
      <c r="I14" s="10"/>
      <c r="J14" s="20">
        <f t="shared" si="3"/>
        <v>5.4993040966423125E-05</v>
      </c>
      <c r="L14" s="20">
        <f t="shared" si="5"/>
        <v>0.002277895564512372</v>
      </c>
      <c r="M14" s="20"/>
      <c r="N14" s="25">
        <f>N11</f>
        <v>20</v>
      </c>
      <c r="O14" s="26">
        <f>2*N11</f>
        <v>40</v>
      </c>
    </row>
    <row r="15" spans="3:13" ht="12.75" customHeight="1">
      <c r="C15" s="20">
        <f t="shared" si="4"/>
        <v>4.1</v>
      </c>
      <c r="D15" s="20">
        <f t="shared" si="0"/>
        <v>0.02536380756456095</v>
      </c>
      <c r="F15" s="20">
        <f t="shared" si="1"/>
        <v>0.10399161102819317</v>
      </c>
      <c r="H15" s="20">
        <f t="shared" si="2"/>
        <v>0.14212186841077598</v>
      </c>
      <c r="I15" s="10"/>
      <c r="J15" s="20">
        <f t="shared" si="3"/>
        <v>0.00011341957958672857</v>
      </c>
      <c r="L15" s="20">
        <f t="shared" si="5"/>
        <v>0.002675809680160472</v>
      </c>
      <c r="M15" s="20"/>
    </row>
    <row r="16" spans="3:13" ht="12.75" customHeight="1">
      <c r="C16" s="20">
        <f t="shared" si="4"/>
        <v>4.5</v>
      </c>
      <c r="D16" s="20">
        <f t="shared" si="0"/>
        <v>0.019821714869318927</v>
      </c>
      <c r="F16" s="20">
        <f t="shared" si="1"/>
        <v>0.08919771692350888</v>
      </c>
      <c r="H16" s="20">
        <f t="shared" si="2"/>
        <v>0.13379657539051518</v>
      </c>
      <c r="I16" s="10"/>
      <c r="J16" s="20">
        <f t="shared" si="3"/>
        <v>0.00021462833192041118</v>
      </c>
      <c r="L16" s="20">
        <f t="shared" si="5"/>
        <v>0.003130685589421359</v>
      </c>
      <c r="M16" s="20"/>
    </row>
    <row r="17" spans="3:13" ht="12.75">
      <c r="C17" s="20">
        <f t="shared" si="4"/>
        <v>4.9</v>
      </c>
      <c r="D17" s="20">
        <f t="shared" si="0"/>
        <v>0.015552153894585419</v>
      </c>
      <c r="F17" s="20">
        <f t="shared" si="1"/>
        <v>0.0762055540933565</v>
      </c>
      <c r="H17" s="20">
        <f t="shared" si="2"/>
        <v>0.12446907169070137</v>
      </c>
      <c r="I17" s="10"/>
      <c r="J17" s="20">
        <f t="shared" si="3"/>
        <v>0.0003781640584562891</v>
      </c>
      <c r="L17" s="20">
        <f t="shared" si="5"/>
        <v>0.0036482661185687783</v>
      </c>
      <c r="M17" s="20"/>
    </row>
    <row r="18" spans="3:13" ht="12.75">
      <c r="C18" s="20">
        <f t="shared" si="4"/>
        <v>5.300000000000001</v>
      </c>
      <c r="D18" s="20">
        <f t="shared" si="0"/>
        <v>0.012243110069249078</v>
      </c>
      <c r="F18" s="20">
        <f t="shared" si="1"/>
        <v>0.06488848337543965</v>
      </c>
      <c r="H18" s="20">
        <f t="shared" si="2"/>
        <v>0.11463632063444315</v>
      </c>
      <c r="I18" s="10"/>
      <c r="J18" s="20">
        <f t="shared" si="3"/>
        <v>0.0006273926982097274</v>
      </c>
      <c r="L18" s="20">
        <f t="shared" si="5"/>
        <v>0.004234443941269452</v>
      </c>
      <c r="M18" s="20"/>
    </row>
    <row r="19" spans="3:13" ht="12.75">
      <c r="C19" s="20">
        <f t="shared" si="4"/>
        <v>5.700000000000001</v>
      </c>
      <c r="D19" s="20">
        <f t="shared" si="0"/>
        <v>0.009665701178967099</v>
      </c>
      <c r="F19" s="20">
        <f t="shared" si="1"/>
        <v>0.05509449672726119</v>
      </c>
      <c r="H19" s="20">
        <f t="shared" si="2"/>
        <v>0.10467954378590522</v>
      </c>
      <c r="I19" s="10"/>
      <c r="J19" s="20">
        <f t="shared" si="3"/>
        <v>0.0009887157176408676</v>
      </c>
      <c r="L19" s="20">
        <f t="shared" si="5"/>
        <v>0.004895184754189165</v>
      </c>
      <c r="M19" s="20"/>
    </row>
    <row r="20" spans="3:13" ht="45" customHeight="1">
      <c r="C20" s="20">
        <f t="shared" si="4"/>
        <v>6.100000000000001</v>
      </c>
      <c r="D20" s="20">
        <f t="shared" si="0"/>
        <v>0.007649745353214826</v>
      </c>
      <c r="F20" s="20">
        <f t="shared" si="1"/>
        <v>0.0466634466606652</v>
      </c>
      <c r="H20" s="20">
        <f t="shared" si="2"/>
        <v>0.094882341547077</v>
      </c>
      <c r="I20" s="10"/>
      <c r="J20" s="20">
        <f t="shared" si="3"/>
        <v>0.0014904154910273465</v>
      </c>
      <c r="L20" s="20">
        <f t="shared" si="5"/>
        <v>0.005636436382412548</v>
      </c>
      <c r="M20" s="20"/>
    </row>
    <row r="21" spans="3:13" ht="12.75">
      <c r="C21" s="20">
        <f t="shared" si="4"/>
        <v>6.500000000000002</v>
      </c>
      <c r="D21" s="20">
        <f t="shared" si="0"/>
        <v>0.006067311902183101</v>
      </c>
      <c r="F21" s="20">
        <f t="shared" si="1"/>
        <v>0.03943752736930733</v>
      </c>
      <c r="H21" s="20">
        <f t="shared" si="2"/>
        <v>0.08544797597018665</v>
      </c>
      <c r="I21" s="10"/>
      <c r="J21" s="20">
        <f t="shared" si="3"/>
        <v>0.002161225853805146</v>
      </c>
      <c r="L21" s="20">
        <f t="shared" si="5"/>
        <v>0.006464023900695195</v>
      </c>
      <c r="M21" s="20"/>
    </row>
    <row r="22" spans="3:13" ht="12.75">
      <c r="C22" s="20">
        <f t="shared" si="4"/>
        <v>6.900000000000002</v>
      </c>
      <c r="D22" s="20">
        <f t="shared" si="0"/>
        <v>0.004821359970932565</v>
      </c>
      <c r="F22" s="20">
        <f t="shared" si="1"/>
        <v>0.03326738380375127</v>
      </c>
      <c r="H22" s="20">
        <f t="shared" si="2"/>
        <v>0.07651498275163138</v>
      </c>
      <c r="I22" s="10"/>
      <c r="J22" s="20">
        <f t="shared" si="3"/>
        <v>0.0030287460771367914</v>
      </c>
      <c r="L22" s="20">
        <f t="shared" si="5"/>
        <v>0.0073835312897799436</v>
      </c>
      <c r="M22" s="20"/>
    </row>
    <row r="23" spans="3:13" ht="12.75">
      <c r="C23" s="20">
        <f t="shared" si="4"/>
        <v>7.3000000000000025</v>
      </c>
      <c r="D23" s="20">
        <f t="shared" si="0"/>
        <v>0.003837724341903357</v>
      </c>
      <c r="F23" s="20">
        <f t="shared" si="1"/>
        <v>0.028015387699529614</v>
      </c>
      <c r="H23" s="20">
        <f t="shared" si="2"/>
        <v>0.06817077673819796</v>
      </c>
      <c r="I23" s="10"/>
      <c r="J23" s="20">
        <f t="shared" si="3"/>
        <v>0.0041178250640492515</v>
      </c>
      <c r="L23" s="20">
        <f t="shared" si="5"/>
        <v>0.008400170629851312</v>
      </c>
      <c r="M23" s="20"/>
    </row>
    <row r="24" spans="3:13" ht="12.75">
      <c r="C24" s="20">
        <f t="shared" si="4"/>
        <v>7.700000000000003</v>
      </c>
      <c r="D24" s="20">
        <f t="shared" si="0"/>
        <v>0.003059362562277039</v>
      </c>
      <c r="F24" s="20">
        <f t="shared" si="1"/>
        <v>0.023557091732589828</v>
      </c>
      <c r="H24" s="20">
        <f t="shared" si="2"/>
        <v>0.06046320211602059</v>
      </c>
      <c r="I24" s="10"/>
      <c r="J24" s="20">
        <f t="shared" si="3"/>
        <v>0.005449037312950621</v>
      </c>
      <c r="L24" s="20">
        <f t="shared" si="5"/>
        <v>0.009518640354713403</v>
      </c>
      <c r="M24" s="20"/>
    </row>
    <row r="25" spans="3:13" ht="12.75">
      <c r="C25" s="20">
        <f t="shared" si="4"/>
        <v>8.100000000000003</v>
      </c>
      <c r="D25" s="20">
        <f t="shared" si="0"/>
        <v>0.002442164447826297</v>
      </c>
      <c r="F25" s="20">
        <f t="shared" si="1"/>
        <v>0.01978153202995974</v>
      </c>
      <c r="H25" s="20">
        <f t="shared" si="2"/>
        <v>0.053410136482987834</v>
      </c>
      <c r="I25" s="10"/>
      <c r="J25" s="20">
        <f t="shared" si="3"/>
        <v>0.0070373561208383105</v>
      </c>
      <c r="L25" s="20">
        <f t="shared" si="5"/>
        <v>0.010742974636194677</v>
      </c>
      <c r="M25" s="20"/>
    </row>
    <row r="26" spans="3:13" ht="12.75">
      <c r="C26" s="20">
        <f t="shared" si="4"/>
        <v>8.500000000000004</v>
      </c>
      <c r="D26" s="20">
        <f t="shared" si="0"/>
        <v>0.0019518617563959104</v>
      </c>
      <c r="F26" s="20">
        <f t="shared" si="1"/>
        <v>0.016590824931517967</v>
      </c>
      <c r="H26" s="20">
        <f t="shared" si="2"/>
        <v>0.047007337307812744</v>
      </c>
      <c r="I26" s="10"/>
      <c r="J26" s="20">
        <f t="shared" si="3"/>
        <v>0.008891106122165595</v>
      </c>
      <c r="L26" s="20">
        <f t="shared" si="5"/>
        <v>0.012076386521219064</v>
      </c>
      <c r="M26" s="20"/>
    </row>
    <row r="27" spans="3:13" ht="12.75">
      <c r="C27" s="20">
        <f t="shared" si="4"/>
        <v>8.900000000000004</v>
      </c>
      <c r="D27" s="20">
        <f t="shared" si="0"/>
        <v>0.0015617251995319464</v>
      </c>
      <c r="F27" s="20">
        <f t="shared" si="1"/>
        <v>0.013899354277637823</v>
      </c>
      <c r="H27" s="20">
        <f t="shared" si="2"/>
        <v>0.04123475102527747</v>
      </c>
      <c r="I27" s="10"/>
      <c r="J27" s="20">
        <f t="shared" si="3"/>
        <v>0.011011250073898289</v>
      </c>
      <c r="L27" s="20">
        <f t="shared" si="5"/>
        <v>0.01352110798378675</v>
      </c>
      <c r="M27" s="20"/>
    </row>
    <row r="28" spans="3:13" ht="12.75">
      <c r="C28" s="20">
        <f t="shared" si="4"/>
        <v>9.300000000000004</v>
      </c>
      <c r="D28" s="20">
        <f t="shared" si="0"/>
        <v>0.0012508327701777852</v>
      </c>
      <c r="F28" s="20">
        <f t="shared" si="1"/>
        <v>0.0116327447641628</v>
      </c>
      <c r="H28" s="20">
        <f t="shared" si="2"/>
        <v>0.0360615087703202</v>
      </c>
      <c r="I28" s="10"/>
      <c r="J28" s="20">
        <f t="shared" si="3"/>
        <v>0.01339103689800924</v>
      </c>
      <c r="L28" s="20">
        <f t="shared" si="5"/>
        <v>0.015078230558420147</v>
      </c>
      <c r="M28" s="20"/>
    </row>
    <row r="29" spans="3:13" ht="12.75">
      <c r="C29" s="20">
        <f t="shared" si="4"/>
        <v>9.700000000000005</v>
      </c>
      <c r="D29" s="20">
        <f t="shared" si="0"/>
        <v>0.0010027575981562248</v>
      </c>
      <c r="F29" s="20">
        <f t="shared" si="1"/>
        <v>0.009726748703377468</v>
      </c>
      <c r="H29" s="20">
        <f t="shared" si="2"/>
        <v>0.03144982080882166</v>
      </c>
      <c r="I29" s="10"/>
      <c r="J29" s="20">
        <f t="shared" si="3"/>
        <v>0.016016011860194388</v>
      </c>
      <c r="L29" s="20">
        <f t="shared" si="5"/>
        <v>0.016747550666626886</v>
      </c>
      <c r="M29" s="20"/>
    </row>
    <row r="30" spans="3:13" ht="12.75">
      <c r="C30" s="20">
        <f t="shared" si="4"/>
        <v>10.100000000000005</v>
      </c>
      <c r="D30" s="20">
        <f t="shared" si="0"/>
        <v>0.000804567054923818</v>
      </c>
      <c r="F30" s="20">
        <f t="shared" si="1"/>
        <v>0.00812612725578496</v>
      </c>
      <c r="H30" s="20">
        <f t="shared" si="2"/>
        <v>0.027357961762216595</v>
      </c>
      <c r="I30" s="10"/>
      <c r="J30" s="20">
        <f t="shared" si="3"/>
        <v>0.01886436717888495</v>
      </c>
      <c r="L30" s="20">
        <f t="shared" si="5"/>
        <v>0.01852742410923878</v>
      </c>
      <c r="M30" s="20"/>
    </row>
    <row r="31" spans="3:13" ht="12.75">
      <c r="C31" s="20">
        <f t="shared" si="4"/>
        <v>10.500000000000005</v>
      </c>
      <c r="D31" s="20">
        <f t="shared" si="0"/>
        <v>0.0006460548427732585</v>
      </c>
      <c r="F31" s="20">
        <f t="shared" si="1"/>
        <v>0.006783575849999411</v>
      </c>
      <c r="H31" s="20">
        <f t="shared" si="2"/>
        <v>0.023742515475929902</v>
      </c>
      <c r="I31" s="10"/>
      <c r="J31" s="20">
        <f t="shared" si="3"/>
        <v>0.02190759341451557</v>
      </c>
      <c r="L31" s="20">
        <f t="shared" si="5"/>
        <v>0.020414634451240764</v>
      </c>
      <c r="M31" s="20"/>
    </row>
    <row r="32" spans="3:13" ht="12.75">
      <c r="C32" s="20">
        <f t="shared" si="4"/>
        <v>10.900000000000006</v>
      </c>
      <c r="D32" s="20">
        <f t="shared" si="0"/>
        <v>0.0005191488429860697</v>
      </c>
      <c r="F32" s="20">
        <f t="shared" si="1"/>
        <v>0.005658722389282403</v>
      </c>
      <c r="H32" s="20">
        <f t="shared" si="2"/>
        <v>0.020560024681866438</v>
      </c>
      <c r="I32" s="10"/>
      <c r="J32" s="20">
        <f t="shared" si="3"/>
        <v>0.025111379165868464</v>
      </c>
      <c r="L32" s="20">
        <f t="shared" si="5"/>
        <v>0.022404280149722258</v>
      </c>
      <c r="M32" s="20"/>
    </row>
    <row r="33" spans="3:13" ht="12.75">
      <c r="C33" s="20">
        <f t="shared" si="4"/>
        <v>11.300000000000006</v>
      </c>
      <c r="D33" s="20">
        <f t="shared" si="0"/>
        <v>0.0004174524567821177</v>
      </c>
      <c r="F33" s="20">
        <f t="shared" si="1"/>
        <v>0.004717212762250008</v>
      </c>
      <c r="H33" s="20">
        <f t="shared" si="2"/>
        <v>0.01776816807183915</v>
      </c>
      <c r="I33" s="10"/>
      <c r="J33" s="20">
        <f t="shared" si="3"/>
        <v>0.02843669887753264</v>
      </c>
      <c r="L33" s="20">
        <f t="shared" si="5"/>
        <v>0.024489685250577375</v>
      </c>
      <c r="M33" s="20"/>
    </row>
    <row r="34" spans="3:13" ht="12.75">
      <c r="C34" s="20">
        <f t="shared" si="4"/>
        <v>11.700000000000006</v>
      </c>
      <c r="D34" s="20">
        <f t="shared" si="0"/>
        <v>0.00033588794381632093</v>
      </c>
      <c r="F34" s="20">
        <f t="shared" si="1"/>
        <v>0.003929888943160874</v>
      </c>
      <c r="H34" s="20">
        <f t="shared" si="2"/>
        <v>0.015326566878929021</v>
      </c>
      <c r="I34" s="10"/>
      <c r="J34" s="20">
        <f t="shared" si="3"/>
        <v>0.031841025543669535</v>
      </c>
      <c r="L34" s="20">
        <f t="shared" si="5"/>
        <v>0.026662338290375637</v>
      </c>
      <c r="M34" s="20"/>
    </row>
    <row r="35" spans="3:13" ht="12.75">
      <c r="C35" s="20">
        <f t="shared" si="4"/>
        <v>12.100000000000007</v>
      </c>
      <c r="D35" s="20">
        <f t="shared" si="0"/>
        <v>0.0002704181050284194</v>
      </c>
      <c r="F35" s="20">
        <f t="shared" si="1"/>
        <v>0.003272059071268439</v>
      </c>
      <c r="H35" s="20">
        <f t="shared" si="2"/>
        <v>0.013197304921300735</v>
      </c>
      <c r="I35" s="10"/>
      <c r="J35" s="20">
        <f t="shared" si="3"/>
        <v>0.03527960612907627</v>
      </c>
      <c r="L35" s="20">
        <f t="shared" si="5"/>
        <v>0.0289118636765009</v>
      </c>
      <c r="M35" s="20"/>
    </row>
    <row r="36" spans="3:13" ht="12.75">
      <c r="C36" s="20">
        <f t="shared" si="4"/>
        <v>12.500000000000007</v>
      </c>
      <c r="D36" s="20">
        <f t="shared" si="0"/>
        <v>0.00021782842302113815</v>
      </c>
      <c r="F36" s="20">
        <f t="shared" si="1"/>
        <v>0.0027228552881175283</v>
      </c>
      <c r="H36" s="20">
        <f t="shared" si="2"/>
        <v>0.011345230367601709</v>
      </c>
      <c r="I36" s="10"/>
      <c r="J36" s="20">
        <f t="shared" si="3"/>
        <v>0.03870674182719645</v>
      </c>
      <c r="L36" s="20">
        <f t="shared" si="5"/>
        <v>0.031226029277547827</v>
      </c>
      <c r="M36" s="20"/>
    </row>
    <row r="37" spans="3:13" ht="12.75">
      <c r="C37" s="20">
        <f t="shared" si="4"/>
        <v>12.900000000000007</v>
      </c>
      <c r="D37" s="20">
        <f aca="true" t="shared" si="6" ref="D37:D65">C$3*$C37^(C$2/2-1)*EXP(-$C37/2)</f>
        <v>0.0001755560506801716</v>
      </c>
      <c r="F37" s="20">
        <f aca="true" t="shared" si="7" ref="F37:F65">E$3*$C37^(E$2/2-1)*EXP(-$C37/2)</f>
        <v>0.0022646730540680643</v>
      </c>
      <c r="H37" s="20">
        <f aca="true" t="shared" si="8" ref="H37:H65">G$3*$C37^(G$2/2-1)*EXP(-$C37/2)</f>
        <v>0.009738094132874927</v>
      </c>
      <c r="I37" s="10"/>
      <c r="J37" s="20">
        <f aca="true" t="shared" si="9" ref="J37:J65">I$3*$C37^(I$2/2-1)*EXP(-$C37/2)</f>
        <v>0.042077021993926426</v>
      </c>
      <c r="L37" s="20">
        <f t="shared" si="5"/>
        <v>0.03359079324045077</v>
      </c>
      <c r="M37" s="20"/>
    </row>
    <row r="38" spans="3:13" ht="12.75">
      <c r="C38" s="20">
        <f aca="true" t="shared" si="10" ref="C38:C65">C37+0.4</f>
        <v>13.300000000000008</v>
      </c>
      <c r="D38" s="20">
        <f t="shared" si="6"/>
        <v>0.0001415552368131434</v>
      </c>
      <c r="F38" s="20">
        <f t="shared" si="7"/>
        <v>0.001882684649859093</v>
      </c>
      <c r="H38" s="20">
        <f t="shared" si="8"/>
        <v>0.008346568614702943</v>
      </c>
      <c r="I38" s="10"/>
      <c r="J38" s="20">
        <f t="shared" si="9"/>
        <v>0.04534646891430545</v>
      </c>
      <c r="L38" s="20">
        <f t="shared" si="5"/>
        <v>0.03599039217183447</v>
      </c>
      <c r="M38" s="20"/>
    </row>
    <row r="39" spans="3:13" ht="12.75">
      <c r="C39" s="20">
        <f t="shared" si="10"/>
        <v>13.700000000000008</v>
      </c>
      <c r="D39" s="20">
        <f t="shared" si="6"/>
        <v>0.00011419118536276967</v>
      </c>
      <c r="F39" s="20">
        <f t="shared" si="7"/>
        <v>0.0015644192396729343</v>
      </c>
      <c r="H39" s="20">
        <f t="shared" si="8"/>
        <v>0.007144181194786832</v>
      </c>
      <c r="I39" s="10"/>
      <c r="J39" s="20">
        <f t="shared" si="9"/>
        <v>0.048473559726776444</v>
      </c>
      <c r="L39" s="20">
        <f t="shared" si="5"/>
        <v>0.03840747179729935</v>
      </c>
      <c r="M39" s="20"/>
    </row>
    <row r="40" spans="3:13" ht="12.75">
      <c r="C40" s="20">
        <f t="shared" si="10"/>
        <v>14.100000000000009</v>
      </c>
      <c r="D40" s="20">
        <f t="shared" si="6"/>
        <v>9.215616890134769E-05</v>
      </c>
      <c r="F40" s="20">
        <f t="shared" si="7"/>
        <v>0.0012994019816776055</v>
      </c>
      <c r="H40" s="20">
        <f t="shared" si="8"/>
        <v>0.006107189314124469</v>
      </c>
      <c r="I40" s="10"/>
      <c r="J40" s="20">
        <f t="shared" si="9"/>
        <v>0.05142010120132067</v>
      </c>
      <c r="L40" s="20">
        <f t="shared" si="5"/>
        <v>0.040823260070024806</v>
      </c>
      <c r="M40" s="20"/>
    </row>
    <row r="41" spans="3:13" ht="12.75">
      <c r="C41" s="20">
        <f t="shared" si="10"/>
        <v>14.500000000000009</v>
      </c>
      <c r="D41" s="20">
        <f t="shared" si="6"/>
        <v>7.440310687066337E-05</v>
      </c>
      <c r="F41" s="20">
        <f t="shared" si="7"/>
        <v>0.0010788450497646036</v>
      </c>
      <c r="H41" s="20">
        <f t="shared" si="8"/>
        <v>0.005214417740733599</v>
      </c>
      <c r="I41" s="10"/>
      <c r="J41" s="20">
        <f t="shared" si="9"/>
        <v>0.0541519421192669</v>
      </c>
      <c r="L41" s="20">
        <f t="shared" si="5"/>
        <v>0.04321778147241837</v>
      </c>
      <c r="M41" s="20"/>
    </row>
    <row r="42" spans="3:13" ht="12.75">
      <c r="C42" s="20">
        <f t="shared" si="10"/>
        <v>14.90000000000001</v>
      </c>
      <c r="D42" s="20">
        <f t="shared" si="6"/>
        <v>6.0092883179745916E-05</v>
      </c>
      <c r="F42" s="20">
        <f t="shared" si="7"/>
        <v>0.000895383959494394</v>
      </c>
      <c r="H42" s="20">
        <f t="shared" si="8"/>
        <v>0.004447073665663385</v>
      </c>
      <c r="I42" s="10"/>
      <c r="J42" s="20">
        <f t="shared" si="9"/>
        <v>0.05663951633540167</v>
      </c>
      <c r="L42" s="20">
        <f t="shared" si="5"/>
        <v>0.045570109980807974</v>
      </c>
      <c r="M42" s="20"/>
    </row>
    <row r="43" spans="3:13" ht="12.75">
      <c r="C43" s="20">
        <f t="shared" si="10"/>
        <v>15.30000000000001</v>
      </c>
      <c r="D43" s="20">
        <f t="shared" si="6"/>
        <v>4.855249629923417E-05</v>
      </c>
      <c r="F43" s="20">
        <f t="shared" si="7"/>
        <v>0.0007428531934746711</v>
      </c>
      <c r="H43" s="20">
        <f t="shared" si="8"/>
        <v>0.0037885512868695353</v>
      </c>
      <c r="I43" s="10"/>
      <c r="J43" s="20">
        <f t="shared" si="9"/>
        <v>0.05885821693925872</v>
      </c>
      <c r="L43" s="20">
        <f t="shared" si="5"/>
        <v>0.047858656887305805</v>
      </c>
      <c r="M43" s="20"/>
    </row>
    <row r="44" spans="3:13" ht="12.75">
      <c r="C44" s="20">
        <f t="shared" si="10"/>
        <v>15.70000000000001</v>
      </c>
      <c r="D44" s="20">
        <f t="shared" si="6"/>
        <v>3.924176716690435E-05</v>
      </c>
      <c r="F44" s="20">
        <f t="shared" si="7"/>
        <v>0.0006160957446003393</v>
      </c>
      <c r="H44" s="20">
        <f t="shared" si="8"/>
        <v>0.0032242343968683393</v>
      </c>
      <c r="I44" s="10"/>
      <c r="J44" s="20">
        <f t="shared" si="9"/>
        <v>0.060788608103530956</v>
      </c>
      <c r="L44" s="20">
        <f t="shared" si="5"/>
        <v>0.05006148844193407</v>
      </c>
      <c r="M44" s="20"/>
    </row>
    <row r="45" spans="3:13" ht="12.75">
      <c r="C45" s="20">
        <f t="shared" si="10"/>
        <v>16.10000000000001</v>
      </c>
      <c r="D45" s="20">
        <f t="shared" si="6"/>
        <v>3.172682027723647E-05</v>
      </c>
      <c r="F45" s="20">
        <f t="shared" si="7"/>
        <v>0.0005108018065297858</v>
      </c>
      <c r="H45" s="20">
        <f t="shared" si="8"/>
        <v>0.0027413030284841205</v>
      </c>
      <c r="I45" s="10"/>
      <c r="J45" s="20">
        <f t="shared" si="9"/>
        <v>0.062416486138873115</v>
      </c>
      <c r="L45" s="20">
        <f t="shared" si="5"/>
        <v>0.05215666713996968</v>
      </c>
      <c r="M45" s="20"/>
    </row>
    <row r="46" spans="3:13" ht="12.75">
      <c r="C46" s="20">
        <f t="shared" si="10"/>
        <v>16.500000000000007</v>
      </c>
      <c r="D46" s="20">
        <f t="shared" si="6"/>
        <v>2.5658934492007425E-05</v>
      </c>
      <c r="F46" s="20">
        <f t="shared" si="7"/>
        <v>0.0004233724191730568</v>
      </c>
      <c r="H46" s="20">
        <f t="shared" si="8"/>
        <v>0.0023285483055432137</v>
      </c>
      <c r="I46" s="10"/>
      <c r="J46" s="20">
        <f t="shared" si="9"/>
        <v>0.0637328049683324</v>
      </c>
      <c r="L46" s="20">
        <f t="shared" si="5"/>
        <v>0.05412260948132537</v>
      </c>
      <c r="M46" s="20"/>
    </row>
    <row r="47" spans="3:13" ht="12.75">
      <c r="C47" s="20">
        <f t="shared" si="10"/>
        <v>16.900000000000006</v>
      </c>
      <c r="D47" s="20">
        <f t="shared" si="6"/>
        <v>2.0757657478951983E-05</v>
      </c>
      <c r="F47" s="20">
        <f t="shared" si="7"/>
        <v>0.0003508044114398068</v>
      </c>
      <c r="H47" s="20">
        <f t="shared" si="8"/>
        <v>0.001976198184521817</v>
      </c>
      <c r="I47" s="10"/>
      <c r="J47" s="20">
        <f t="shared" si="9"/>
        <v>0.0647334837532101</v>
      </c>
      <c r="L47" s="20">
        <f t="shared" si="5"/>
        <v>0.05593845221457041</v>
      </c>
      <c r="M47" s="20"/>
    </row>
    <row r="48" spans="3:13" ht="12.75">
      <c r="C48" s="20">
        <f t="shared" si="10"/>
        <v>17.300000000000004</v>
      </c>
      <c r="D48" s="20">
        <f t="shared" si="6"/>
        <v>1.6797310325896116E-05</v>
      </c>
      <c r="F48" s="20">
        <f t="shared" si="7"/>
        <v>0.00029059346867570845</v>
      </c>
      <c r="H48" s="20">
        <f t="shared" si="8"/>
        <v>0.00167575566942903</v>
      </c>
      <c r="I48" s="10"/>
      <c r="J48" s="20">
        <f t="shared" si="9"/>
        <v>0.06541911585032709</v>
      </c>
      <c r="L48" s="20">
        <f t="shared" si="5"/>
        <v>0.05758441848655063</v>
      </c>
      <c r="M48" s="20"/>
    </row>
    <row r="49" spans="3:13" ht="12.75">
      <c r="C49" s="20">
        <f t="shared" si="10"/>
        <v>17.700000000000003</v>
      </c>
      <c r="D49" s="20">
        <f t="shared" si="6"/>
        <v>1.3596191338819155E-05</v>
      </c>
      <c r="F49" s="20">
        <f t="shared" si="7"/>
        <v>0.00024065258672832462</v>
      </c>
      <c r="H49" s="20">
        <f t="shared" si="8"/>
        <v>0.0014198502617528495</v>
      </c>
      <c r="I49" s="10"/>
      <c r="J49" s="20">
        <f t="shared" si="9"/>
        <v>0.0657945987916119</v>
      </c>
      <c r="L49" s="20">
        <f t="shared" si="5"/>
        <v>0.0590421749808668</v>
      </c>
      <c r="M49" s="20"/>
    </row>
    <row r="50" spans="3:13" ht="12.75">
      <c r="C50" s="20">
        <f t="shared" si="10"/>
        <v>18.1</v>
      </c>
      <c r="D50" s="20">
        <f t="shared" si="6"/>
        <v>1.1007931468454575E-05</v>
      </c>
      <c r="F50" s="20">
        <f t="shared" si="7"/>
        <v>0.00019924355960488035</v>
      </c>
      <c r="H50" s="20">
        <f t="shared" si="8"/>
        <v>0.0012021028096632976</v>
      </c>
      <c r="I50" s="10"/>
      <c r="J50" s="20">
        <f t="shared" si="9"/>
        <v>0.06586870469918407</v>
      </c>
      <c r="L50" s="20">
        <f t="shared" si="5"/>
        <v>0.06029517106710275</v>
      </c>
      <c r="M50" s="20"/>
    </row>
    <row r="51" spans="3:13" ht="12.75">
      <c r="C51" s="20">
        <f t="shared" si="10"/>
        <v>18.5</v>
      </c>
      <c r="D51" s="20">
        <f t="shared" si="6"/>
        <v>8.914566806938734E-06</v>
      </c>
      <c r="F51" s="20">
        <f t="shared" si="7"/>
        <v>0.00016491948594976545</v>
      </c>
      <c r="H51" s="20">
        <f t="shared" si="8"/>
        <v>0.0010170034967301404</v>
      </c>
      <c r="I51" s="10"/>
      <c r="J51" s="20">
        <f t="shared" si="9"/>
        <v>0.06565360963601144</v>
      </c>
      <c r="L51" s="20">
        <f t="shared" si="5"/>
        <v>0.06132895120970374</v>
      </c>
      <c r="M51" s="20"/>
    </row>
    <row r="52" spans="3:13" ht="12.75">
      <c r="C52" s="20">
        <f t="shared" si="10"/>
        <v>18.9</v>
      </c>
      <c r="D52" s="20">
        <f t="shared" si="6"/>
        <v>7.2209827865493195E-06</v>
      </c>
      <c r="F52" s="20">
        <f t="shared" si="7"/>
        <v>0.00013647657468349048</v>
      </c>
      <c r="H52" s="20">
        <f t="shared" si="8"/>
        <v>0.0008598024205397391</v>
      </c>
      <c r="I52" s="10"/>
      <c r="J52" s="20">
        <f t="shared" si="9"/>
        <v>0.0651643989936574</v>
      </c>
      <c r="L52" s="20">
        <f t="shared" si="5"/>
        <v>0.06213143240159893</v>
      </c>
      <c r="M52" s="20"/>
    </row>
    <row r="53" spans="3:13" ht="12.75">
      <c r="C53" s="20">
        <f t="shared" si="10"/>
        <v>19.299999999999997</v>
      </c>
      <c r="D53" s="20">
        <f t="shared" si="6"/>
        <v>5.850455238360985E-06</v>
      </c>
      <c r="F53" s="20">
        <f t="shared" si="7"/>
        <v>0.00011291378611501794</v>
      </c>
      <c r="H53" s="20">
        <f t="shared" si="8"/>
        <v>0.0007264120240351287</v>
      </c>
      <c r="I53" s="10"/>
      <c r="J53" s="20">
        <f t="shared" si="9"/>
        <v>0.06441856427487722</v>
      </c>
      <c r="L53" s="20">
        <f t="shared" si="5"/>
        <v>0.06269313918221041</v>
      </c>
      <c r="M53" s="20"/>
    </row>
    <row r="54" spans="3:13" ht="12.75">
      <c r="C54" s="20">
        <f t="shared" si="10"/>
        <v>19.699999999999996</v>
      </c>
      <c r="D54" s="20">
        <f t="shared" si="6"/>
        <v>4.741069327688937E-06</v>
      </c>
      <c r="F54" s="20">
        <f t="shared" si="7"/>
        <v>9.33990657675909E-05</v>
      </c>
      <c r="H54" s="20">
        <f t="shared" si="8"/>
        <v>0.0006133205318979212</v>
      </c>
      <c r="I54" s="10"/>
      <c r="J54" s="20">
        <f t="shared" si="9"/>
        <v>0.06343550466632482</v>
      </c>
      <c r="L54" s="20">
        <f t="shared" si="5"/>
        <v>0.06300738985010258</v>
      </c>
      <c r="M54" s="20"/>
    </row>
    <row r="55" spans="3:13" ht="12.75">
      <c r="C55" s="20">
        <f t="shared" si="10"/>
        <v>20.099999999999994</v>
      </c>
      <c r="D55" s="20">
        <f t="shared" si="6"/>
        <v>3.842841693102743E-06</v>
      </c>
      <c r="F55" s="20">
        <f t="shared" si="7"/>
        <v>7.724111804138743E-05</v>
      </c>
      <c r="H55" s="20">
        <f t="shared" si="8"/>
        <v>0.0005175154908976096</v>
      </c>
      <c r="I55" s="10"/>
      <c r="J55" s="20">
        <f t="shared" si="9"/>
        <v>0.062236044725465414</v>
      </c>
      <c r="L55" s="20">
        <f t="shared" si="5"/>
        <v>0.06307042875415148</v>
      </c>
      <c r="M55" s="20"/>
    </row>
    <row r="56" spans="3:13" ht="12.75">
      <c r="C56" s="20">
        <f t="shared" si="10"/>
        <v>20.499999999999993</v>
      </c>
      <c r="D56" s="20">
        <f t="shared" si="6"/>
        <v>3.11540631402552E-06</v>
      </c>
      <c r="F56" s="20">
        <f t="shared" si="7"/>
        <v>6.386582944580995E-05</v>
      </c>
      <c r="H56" s="20">
        <f t="shared" si="8"/>
        <v>0.0004364165012301651</v>
      </c>
      <c r="I56" s="10"/>
      <c r="J56" s="20">
        <f t="shared" si="9"/>
        <v>0.06084197741842686</v>
      </c>
      <c r="L56" s="20">
        <f t="shared" si="5"/>
        <v>0.06288150100121422</v>
      </c>
      <c r="M56" s="20"/>
    </row>
    <row r="57" spans="3:13" ht="12.75">
      <c r="C57" s="20">
        <f t="shared" si="10"/>
        <v>20.89999999999999</v>
      </c>
      <c r="D57" s="20">
        <f t="shared" si="6"/>
        <v>2.5261526287668907E-06</v>
      </c>
      <c r="F57" s="20">
        <f t="shared" si="7"/>
        <v>5.279658994807855E-05</v>
      </c>
      <c r="H57" s="20">
        <f t="shared" si="8"/>
        <v>0.00036781624331938507</v>
      </c>
      <c r="I57" s="10"/>
      <c r="J57" s="20">
        <f t="shared" si="9"/>
        <v>0.05927563971677376</v>
      </c>
      <c r="L57" s="20">
        <f t="shared" si="5"/>
        <v>0.06244286750253642</v>
      </c>
      <c r="M57" s="20"/>
    </row>
    <row r="58" spans="3:13" ht="12.75">
      <c r="C58" s="20">
        <f t="shared" si="10"/>
        <v>21.29999999999999</v>
      </c>
      <c r="D58" s="20">
        <f t="shared" si="6"/>
        <v>2.0487267207210143E-06</v>
      </c>
      <c r="F58" s="20">
        <f t="shared" si="7"/>
        <v>4.3637879157019756E-05</v>
      </c>
      <c r="H58" s="20">
        <f t="shared" si="8"/>
        <v>0.00030982894202700187</v>
      </c>
      <c r="I58" s="10"/>
      <c r="J58" s="20">
        <f t="shared" si="9"/>
        <v>0.0575595260488493</v>
      </c>
      <c r="L58" s="20">
        <f t="shared" si="5"/>
        <v>0.06175975993959209</v>
      </c>
      <c r="M58" s="20"/>
    </row>
    <row r="59" spans="3:13" ht="12.75">
      <c r="C59" s="20">
        <f t="shared" si="10"/>
        <v>21.69999999999999</v>
      </c>
      <c r="D59" s="20">
        <f t="shared" si="6"/>
        <v>1.6618241663584405E-06</v>
      </c>
      <c r="F59" s="20">
        <f t="shared" si="7"/>
        <v>3.6061584414657265E-05</v>
      </c>
      <c r="H59" s="20">
        <f t="shared" si="8"/>
        <v>0.0002608454606095929</v>
      </c>
      <c r="I59" s="10"/>
      <c r="J59" s="20">
        <f t="shared" si="9"/>
        <v>0.055715943147540886</v>
      </c>
      <c r="L59" s="20">
        <f t="shared" si="5"/>
        <v>0.0608402769035111</v>
      </c>
      <c r="M59" s="20"/>
    </row>
    <row r="60" spans="3:13" ht="12.75">
      <c r="C60" s="20">
        <f t="shared" si="10"/>
        <v>22.099999999999987</v>
      </c>
      <c r="D60" s="20">
        <f t="shared" si="6"/>
        <v>1.3482173258236975E-06</v>
      </c>
      <c r="F60" s="20">
        <f t="shared" si="7"/>
        <v>2.9795602904569787E-05</v>
      </c>
      <c r="H60" s="20">
        <f t="shared" si="8"/>
        <v>0.0002194942747389464</v>
      </c>
      <c r="I60" s="10"/>
      <c r="J60" s="20">
        <f t="shared" si="9"/>
        <v>0.05376670826920532</v>
      </c>
      <c r="L60" s="20">
        <f t="shared" si="5"/>
        <v>0.05969522409086276</v>
      </c>
      <c r="M60" s="20"/>
    </row>
    <row r="61" spans="3:13" ht="12.75">
      <c r="C61" s="20">
        <f t="shared" si="10"/>
        <v>22.499999999999986</v>
      </c>
      <c r="D61" s="20">
        <f t="shared" si="6"/>
        <v>1.0939711910815197E-06</v>
      </c>
      <c r="F61" s="20">
        <f t="shared" si="7"/>
        <v>2.4614351802527978E-05</v>
      </c>
      <c r="H61" s="20">
        <f t="shared" si="8"/>
        <v>0.00018460763852620602</v>
      </c>
      <c r="I61" s="10"/>
      <c r="J61" s="20">
        <f t="shared" si="9"/>
        <v>0.05173289139404066</v>
      </c>
      <c r="L61" s="20">
        <f t="shared" si="5"/>
        <v>0.05833790296443892</v>
      </c>
      <c r="M61" s="20"/>
    </row>
    <row r="62" spans="3:13" ht="12.75">
      <c r="C62" s="20">
        <f t="shared" si="10"/>
        <v>22.899999999999984</v>
      </c>
      <c r="D62" s="20">
        <f t="shared" si="6"/>
        <v>8.878109697217635E-07</v>
      </c>
      <c r="F62" s="20">
        <f t="shared" si="7"/>
        <v>2.0330871209266377E-05</v>
      </c>
      <c r="H62" s="20">
        <f t="shared" si="8"/>
        <v>0.0001551923169034915</v>
      </c>
      <c r="I62" s="10"/>
      <c r="J62" s="20">
        <f t="shared" si="9"/>
        <v>0.0496346008622608</v>
      </c>
      <c r="L62" s="20">
        <f t="shared" si="5"/>
        <v>0.056783853657392566</v>
      </c>
      <c r="M62" s="20"/>
    </row>
    <row r="63" spans="3:13" ht="12.75">
      <c r="C63" s="20">
        <f t="shared" si="10"/>
        <v>23.299999999999983</v>
      </c>
      <c r="D63" s="20">
        <f t="shared" si="6"/>
        <v>7.206118360077259E-07</v>
      </c>
      <c r="F63" s="20">
        <f t="shared" si="7"/>
        <v>1.6790255781158593E-05</v>
      </c>
      <c r="H63" s="20">
        <f t="shared" si="8"/>
        <v>0.0001304043199054504</v>
      </c>
      <c r="I63" s="10"/>
      <c r="J63" s="20">
        <f t="shared" si="9"/>
        <v>0.04749081095063021</v>
      </c>
      <c r="L63" s="20">
        <f t="shared" si="5"/>
        <v>0.055050559065965864</v>
      </c>
      <c r="M63" s="20"/>
    </row>
    <row r="64" spans="3:13" ht="12.75">
      <c r="C64" s="20">
        <f t="shared" si="10"/>
        <v>23.69999999999998</v>
      </c>
      <c r="D64" s="20">
        <f t="shared" si="6"/>
        <v>5.849870905815067E-07</v>
      </c>
      <c r="F64" s="20">
        <f t="shared" si="7"/>
        <v>1.3864194048580628E-05</v>
      </c>
      <c r="H64" s="20">
        <f t="shared" si="8"/>
        <v>0.00010952713298808612</v>
      </c>
      <c r="I64" s="10"/>
      <c r="J64" s="20">
        <f t="shared" si="9"/>
        <v>0.04531922914146104</v>
      </c>
      <c r="L64" s="20">
        <f t="shared" si="5"/>
        <v>0.05315711800210374</v>
      </c>
      <c r="M64" s="20"/>
    </row>
    <row r="65" spans="3:13" ht="12.75">
      <c r="C65" s="20">
        <f t="shared" si="10"/>
        <v>24.09999999999998</v>
      </c>
      <c r="D65" s="20">
        <f t="shared" si="6"/>
        <v>4.7495562728481025E-07</v>
      </c>
      <c r="F65" s="20">
        <f t="shared" si="7"/>
        <v>1.144643061904913E-05</v>
      </c>
      <c r="H65" s="20">
        <f t="shared" si="8"/>
        <v>9.195299264330404E-05</v>
      </c>
      <c r="I65" s="10"/>
      <c r="J65" s="20">
        <f t="shared" si="9"/>
        <v>0.04313620026753324</v>
      </c>
      <c r="L65" s="20">
        <f t="shared" si="5"/>
        <v>0.051123895934700375</v>
      </c>
      <c r="M65" s="20"/>
    </row>
  </sheetData>
  <sheetProtection password="C67C"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69"/>
  <sheetViews>
    <sheetView showGridLines="0" showRowColHeaders="0" workbookViewId="0" topLeftCell="A1">
      <pane xSplit="13" ySplit="24" topLeftCell="N25" activePane="bottomRight" state="frozen"/>
      <selection pane="topLeft" activeCell="A1" sqref="A1"/>
      <selection pane="topRight" activeCell="N1" sqref="N1"/>
      <selection pane="bottomLeft" activeCell="A13" sqref="A13"/>
      <selection pane="bottomRight" activeCell="L11" sqref="L11"/>
    </sheetView>
  </sheetViews>
  <sheetFormatPr defaultColWidth="11.00390625" defaultRowHeight="15.75"/>
  <cols>
    <col min="1" max="1" width="85.625" style="1" customWidth="1"/>
    <col min="2" max="2" width="10.00390625" style="1" hidden="1" customWidth="1"/>
    <col min="3" max="3" width="10.875" style="2" hidden="1" customWidth="1"/>
    <col min="4" max="4" width="13.875" style="2" hidden="1" customWidth="1"/>
    <col min="5" max="5" width="10.00390625" style="1" hidden="1" customWidth="1"/>
    <col min="6" max="6" width="13.875" style="2" hidden="1" customWidth="1"/>
    <col min="7" max="7" width="10.00390625" style="1" hidden="1" customWidth="1"/>
    <col min="8" max="8" width="16.75390625" style="1" hidden="1" customWidth="1"/>
    <col min="9" max="10" width="10.00390625" style="1" hidden="1" customWidth="1"/>
    <col min="11" max="11" width="1.875" style="1" customWidth="1"/>
    <col min="12" max="12" width="6.625" style="1" customWidth="1"/>
    <col min="13" max="13" width="5.625" style="1" customWidth="1"/>
    <col min="14" max="16384" width="10.00390625" style="1" customWidth="1"/>
  </cols>
  <sheetData>
    <row r="2" spans="2:7" ht="12.75">
      <c r="B2" s="1" t="s">
        <v>7</v>
      </c>
      <c r="C2" s="4">
        <f>L11</f>
        <v>1</v>
      </c>
      <c r="D2" s="5"/>
      <c r="E2" s="4">
        <f>L12</f>
        <v>4</v>
      </c>
      <c r="F2" s="5"/>
      <c r="G2" s="6">
        <f>L13</f>
        <v>8</v>
      </c>
    </row>
    <row r="3" spans="2:9" ht="12.75">
      <c r="B3" s="1" t="s">
        <v>8</v>
      </c>
      <c r="C3" s="7">
        <f>EXP(GAMMALN((C$2+1)/2)-GAMMALN(C$2/2))/SQRT(PI()*C$2)</f>
        <v>0.3183098861498612</v>
      </c>
      <c r="D3" s="27"/>
      <c r="E3" s="7">
        <f>EXP(GAMMALN((E$2+1)/2)-GAMMALN(E$2/2))/SQRT(PI()*E$2)</f>
        <v>0.3749999999931144</v>
      </c>
      <c r="F3" s="27"/>
      <c r="G3" s="7">
        <f>EXP(GAMMALN((G$2+1)/2)-GAMMALN(G$2/2))/SQRT(PI()*G$2)</f>
        <v>0.3866990209573958</v>
      </c>
      <c r="H3" s="28"/>
      <c r="I3" s="29"/>
    </row>
    <row r="4" spans="3:10" ht="12.75">
      <c r="C4" s="1" t="s">
        <v>1</v>
      </c>
      <c r="D4" s="2" t="str">
        <f>CONCATENATE("t-Verteilung (m=",C$2,")")</f>
        <v>t-Verteilung (m=1)</v>
      </c>
      <c r="F4" s="2" t="str">
        <f>CONCATENATE("t-Verteilung (m=",E$2,")")</f>
        <v>t-Verteilung (m=4)</v>
      </c>
      <c r="H4" s="2" t="str">
        <f>CONCATENATE("t-Verteilung (m=",G$2,")")</f>
        <v>t-Verteilung (m=8)</v>
      </c>
      <c r="J4" s="3" t="s">
        <v>2</v>
      </c>
    </row>
    <row r="5" spans="3:10" ht="12.75">
      <c r="C5" s="2">
        <v>-4</v>
      </c>
      <c r="D5" s="2">
        <f aca="true" t="shared" si="0" ref="D5:D45">C$3*(1+$C5^2/C$2)^(-(C$2+1)/2)</f>
        <v>0.018724110949991837</v>
      </c>
      <c r="F5" s="2">
        <f aca="true" t="shared" si="1" ref="F5:F45">E$3*(1+$C5^2/E$2)^(-(E$2+1)/2)</f>
        <v>0.0067082039323761965</v>
      </c>
      <c r="H5" s="2">
        <f aca="true" t="shared" si="2" ref="H5:H45">G$3*(1+$C5^2/G$2)^(-(G$2+1)/2)</f>
        <v>0.0027563059733965085</v>
      </c>
      <c r="J5" s="2">
        <f aca="true" t="shared" si="3" ref="J5:J45">NORMDIST($C5,0,1,FALSE)</f>
        <v>0.00013383022576488534</v>
      </c>
    </row>
    <row r="6" spans="2:10" ht="12.75">
      <c r="B6" s="1" t="s">
        <v>0</v>
      </c>
      <c r="C6" s="2">
        <f aca="true" t="shared" si="4" ref="C6:C45">C5+0.2</f>
        <v>-3.8</v>
      </c>
      <c r="D6" s="2">
        <f t="shared" si="0"/>
        <v>0.020615925268773396</v>
      </c>
      <c r="F6" s="2">
        <f t="shared" si="1"/>
        <v>0.008218242541161885</v>
      </c>
      <c r="H6" s="2">
        <f t="shared" si="2"/>
        <v>0.0037297109652180576</v>
      </c>
      <c r="J6" s="2">
        <f t="shared" si="3"/>
        <v>0.0002919469257914602</v>
      </c>
    </row>
    <row r="7" spans="2:10" ht="12.75">
      <c r="B7" s="1" t="s">
        <v>0</v>
      </c>
      <c r="C7" s="2">
        <f t="shared" si="4"/>
        <v>-3.5999999999999996</v>
      </c>
      <c r="D7" s="2">
        <f t="shared" si="0"/>
        <v>0.022801567775778027</v>
      </c>
      <c r="F7" s="2">
        <f t="shared" si="1"/>
        <v>0.010130167496698293</v>
      </c>
      <c r="H7" s="2">
        <f t="shared" si="2"/>
        <v>0.005070108596709587</v>
      </c>
      <c r="J7" s="2">
        <f t="shared" si="3"/>
        <v>0.000611901930113773</v>
      </c>
    </row>
    <row r="8" spans="2:10" ht="12.75">
      <c r="B8" s="1" t="s">
        <v>0</v>
      </c>
      <c r="C8" s="2">
        <f t="shared" si="4"/>
        <v>-3.3999999999999995</v>
      </c>
      <c r="D8" s="2">
        <f t="shared" si="0"/>
        <v>0.02534314380174055</v>
      </c>
      <c r="F8" s="2">
        <f t="shared" si="1"/>
        <v>0.012564848729375407</v>
      </c>
      <c r="H8" s="2">
        <f t="shared" si="2"/>
        <v>0.006920192683309456</v>
      </c>
      <c r="J8" s="2">
        <f t="shared" si="3"/>
        <v>0.0012322191684730208</v>
      </c>
    </row>
    <row r="9" spans="2:10" ht="12.75">
      <c r="B9" s="1" t="s">
        <v>0</v>
      </c>
      <c r="C9" s="2">
        <f t="shared" si="4"/>
        <v>-3.1999999999999993</v>
      </c>
      <c r="D9" s="2">
        <f t="shared" si="0"/>
        <v>0.028319384888777704</v>
      </c>
      <c r="F9" s="2">
        <f t="shared" si="1"/>
        <v>0.01568217416499995</v>
      </c>
      <c r="H9" s="2">
        <f t="shared" si="2"/>
        <v>0.009476899193544417</v>
      </c>
      <c r="J9" s="2">
        <f t="shared" si="3"/>
        <v>0.002384088201464848</v>
      </c>
    </row>
    <row r="10" spans="2:12" ht="24.75" customHeight="1" thickBot="1">
      <c r="B10" s="1" t="s">
        <v>0</v>
      </c>
      <c r="C10" s="2">
        <f t="shared" si="4"/>
        <v>-2.999999999999999</v>
      </c>
      <c r="D10" s="2">
        <f t="shared" si="0"/>
        <v>0.031830988614986136</v>
      </c>
      <c r="F10" s="2">
        <f t="shared" si="1"/>
        <v>0.019693498090474954</v>
      </c>
      <c r="H10" s="2">
        <f t="shared" si="2"/>
        <v>0.013009417992499389</v>
      </c>
      <c r="J10" s="2">
        <f t="shared" si="3"/>
        <v>0.004431848411938019</v>
      </c>
      <c r="L10" s="30" t="s">
        <v>9</v>
      </c>
    </row>
    <row r="11" spans="2:12" ht="24.75" customHeight="1">
      <c r="B11" s="1" t="s">
        <v>0</v>
      </c>
      <c r="C11" s="2">
        <f t="shared" si="4"/>
        <v>-2.799999999999999</v>
      </c>
      <c r="D11" s="2">
        <f t="shared" si="0"/>
        <v>0.03600790567306125</v>
      </c>
      <c r="F11" s="2">
        <f t="shared" si="1"/>
        <v>0.024877228204969338</v>
      </c>
      <c r="H11" s="2">
        <f t="shared" si="2"/>
        <v>0.017880502361699156</v>
      </c>
      <c r="J11" s="2">
        <f t="shared" si="3"/>
        <v>0.007915451582979988</v>
      </c>
      <c r="L11" s="46">
        <v>1</v>
      </c>
    </row>
    <row r="12" spans="3:12" ht="24.75" customHeight="1">
      <c r="C12" s="2">
        <f t="shared" si="4"/>
        <v>-2.5999999999999988</v>
      </c>
      <c r="D12" s="2">
        <f t="shared" si="0"/>
        <v>0.041019315225497614</v>
      </c>
      <c r="F12" s="2">
        <f t="shared" si="1"/>
        <v>0.03159734322555475</v>
      </c>
      <c r="H12" s="2">
        <f t="shared" si="2"/>
        <v>0.0245691089008903</v>
      </c>
      <c r="J12" s="2">
        <f t="shared" si="3"/>
        <v>0.01358296923368566</v>
      </c>
      <c r="L12" s="47">
        <v>4</v>
      </c>
    </row>
    <row r="13" spans="3:12" ht="24.75" customHeight="1">
      <c r="C13" s="2">
        <f t="shared" si="4"/>
        <v>-2.3999999999999986</v>
      </c>
      <c r="D13" s="2">
        <f t="shared" si="0"/>
        <v>0.04708726126477242</v>
      </c>
      <c r="F13" s="2">
        <f t="shared" si="1"/>
        <v>0.040323358954207925</v>
      </c>
      <c r="H13" s="2">
        <f t="shared" si="2"/>
        <v>0.03368953847337311</v>
      </c>
      <c r="J13" s="2">
        <f t="shared" si="3"/>
        <v>0.022394530294842965</v>
      </c>
      <c r="L13" s="48">
        <v>8</v>
      </c>
    </row>
    <row r="14" spans="3:10" ht="12.75">
      <c r="C14" s="2">
        <f t="shared" si="4"/>
        <v>-2.1999999999999984</v>
      </c>
      <c r="D14" s="2">
        <f t="shared" si="0"/>
        <v>0.05450511749141466</v>
      </c>
      <c r="F14" s="2">
        <f t="shared" si="1"/>
        <v>0.05164765212505598</v>
      </c>
      <c r="H14" s="2">
        <f t="shared" si="2"/>
        <v>0.045997624884143454</v>
      </c>
      <c r="J14" s="2">
        <f t="shared" si="3"/>
        <v>0.03547459284623156</v>
      </c>
    </row>
    <row r="15" spans="3:10" ht="12.75">
      <c r="C15" s="2">
        <f t="shared" si="4"/>
        <v>-1.9999999999999984</v>
      </c>
      <c r="D15" s="2">
        <f t="shared" si="0"/>
        <v>0.06366197722997233</v>
      </c>
      <c r="F15" s="2">
        <f t="shared" si="1"/>
        <v>0.06629126073502174</v>
      </c>
      <c r="H15" s="2">
        <f t="shared" si="2"/>
        <v>0.062368084634037244</v>
      </c>
      <c r="J15" s="2">
        <f t="shared" si="3"/>
        <v>0.053990966513188215</v>
      </c>
    </row>
    <row r="16" spans="3:10" ht="12.75">
      <c r="C16" s="2">
        <f t="shared" si="4"/>
        <v>-1.7999999999999985</v>
      </c>
      <c r="D16" s="2">
        <f t="shared" si="0"/>
        <v>0.07507308635609944</v>
      </c>
      <c r="F16" s="2">
        <f t="shared" si="1"/>
        <v>0.0850814397721589</v>
      </c>
      <c r="H16" s="2">
        <f t="shared" si="2"/>
        <v>0.08372007590963497</v>
      </c>
      <c r="J16" s="2">
        <f t="shared" si="3"/>
        <v>0.07895015830089437</v>
      </c>
    </row>
    <row r="17" spans="3:10" ht="12.75">
      <c r="C17" s="2">
        <f t="shared" si="4"/>
        <v>-1.5999999999999985</v>
      </c>
      <c r="D17" s="2">
        <f t="shared" si="0"/>
        <v>0.08941288936793867</v>
      </c>
      <c r="F17" s="2">
        <f t="shared" si="1"/>
        <v>0.108873365383611</v>
      </c>
      <c r="H17" s="2">
        <f t="shared" si="2"/>
        <v>0.11086395867481841</v>
      </c>
      <c r="J17" s="2">
        <f t="shared" si="3"/>
        <v>0.11092083467945582</v>
      </c>
    </row>
    <row r="18" spans="3:10" ht="12.75">
      <c r="C18" s="2">
        <f t="shared" si="4"/>
        <v>-1.3999999999999986</v>
      </c>
      <c r="D18" s="2">
        <f t="shared" si="0"/>
        <v>0.10753712369927758</v>
      </c>
      <c r="F18" s="2">
        <f t="shared" si="1"/>
        <v>0.13837753713301196</v>
      </c>
      <c r="H18" s="2">
        <f t="shared" si="2"/>
        <v>0.1442483954885271</v>
      </c>
      <c r="J18" s="2">
        <f t="shared" si="3"/>
        <v>0.14972746563574515</v>
      </c>
    </row>
    <row r="19" spans="3:10" ht="12.75">
      <c r="C19" s="2">
        <f t="shared" si="4"/>
        <v>-1.1999999999999986</v>
      </c>
      <c r="D19" s="2">
        <f t="shared" si="0"/>
        <v>0.1304548713728941</v>
      </c>
      <c r="F19" s="2">
        <f t="shared" si="1"/>
        <v>0.1738537235814772</v>
      </c>
      <c r="H19" s="2">
        <f t="shared" si="2"/>
        <v>0.18361325924200358</v>
      </c>
      <c r="J19" s="2">
        <f t="shared" si="3"/>
        <v>0.19418605498321326</v>
      </c>
    </row>
    <row r="20" spans="3:10" ht="12.75">
      <c r="C20" s="2">
        <f t="shared" si="4"/>
        <v>-0.9999999999999987</v>
      </c>
      <c r="D20" s="2">
        <f t="shared" si="0"/>
        <v>0.15915494307493083</v>
      </c>
      <c r="F20" s="2">
        <f t="shared" si="1"/>
        <v>0.21466252583603854</v>
      </c>
      <c r="H20" s="2">
        <f t="shared" si="2"/>
        <v>0.22760758014295063</v>
      </c>
      <c r="J20" s="2">
        <f t="shared" si="3"/>
        <v>0.24197072451914364</v>
      </c>
    </row>
    <row r="21" spans="3:10" ht="12.75">
      <c r="C21" s="2">
        <f t="shared" si="4"/>
        <v>-0.7999999999999987</v>
      </c>
      <c r="D21" s="2">
        <f t="shared" si="0"/>
        <v>0.19409139399381806</v>
      </c>
      <c r="F21" s="2">
        <f t="shared" si="1"/>
        <v>0.2587535367684152</v>
      </c>
      <c r="H21" s="2">
        <f t="shared" si="2"/>
        <v>0.2735055684748292</v>
      </c>
      <c r="J21" s="2">
        <f t="shared" si="3"/>
        <v>0.289691552761483</v>
      </c>
    </row>
    <row r="22" spans="3:10" ht="12.75">
      <c r="C22" s="2">
        <f t="shared" si="4"/>
        <v>-0.5999999999999988</v>
      </c>
      <c r="D22" s="2">
        <f t="shared" si="0"/>
        <v>0.2340513868748982</v>
      </c>
      <c r="F22" s="2">
        <f t="shared" si="1"/>
        <v>0.30231870798025157</v>
      </c>
      <c r="H22" s="2">
        <f t="shared" si="2"/>
        <v>0.31721211495115637</v>
      </c>
      <c r="J22" s="2">
        <f t="shared" si="3"/>
        <v>0.3332246028917999</v>
      </c>
    </row>
    <row r="23" spans="3:10" ht="12.75">
      <c r="C23" s="2">
        <f t="shared" si="4"/>
        <v>-0.39999999999999875</v>
      </c>
      <c r="D23" s="2">
        <f t="shared" si="0"/>
        <v>0.27440507426712196</v>
      </c>
      <c r="F23" s="2">
        <f t="shared" si="1"/>
        <v>0.33997573352195204</v>
      </c>
      <c r="H23" s="2">
        <f t="shared" si="2"/>
        <v>0.35373033028919915</v>
      </c>
      <c r="J23" s="2">
        <f t="shared" si="3"/>
        <v>0.36827014030332345</v>
      </c>
    </row>
    <row r="24" spans="3:10" ht="45" customHeight="1">
      <c r="C24" s="2">
        <f t="shared" si="4"/>
        <v>-0.19999999999999873</v>
      </c>
      <c r="D24" s="2">
        <f t="shared" si="0"/>
        <v>0.3060671982210205</v>
      </c>
      <c r="F24" s="2">
        <f t="shared" si="1"/>
        <v>0.3657866349592145</v>
      </c>
      <c r="H24" s="2">
        <f t="shared" si="2"/>
        <v>0.3781166439974894</v>
      </c>
      <c r="J24" s="2">
        <f t="shared" si="3"/>
        <v>0.39104269397545594</v>
      </c>
    </row>
    <row r="25" spans="3:10" ht="12.75">
      <c r="C25" s="2">
        <f t="shared" si="4"/>
        <v>1.27675647831893E-15</v>
      </c>
      <c r="D25" s="2">
        <f t="shared" si="0"/>
        <v>0.3183098861498612</v>
      </c>
      <c r="F25" s="2">
        <f t="shared" si="1"/>
        <v>0.3749999999931144</v>
      </c>
      <c r="H25" s="2">
        <f t="shared" si="2"/>
        <v>0.3866990209573958</v>
      </c>
      <c r="J25" s="2">
        <f t="shared" si="3"/>
        <v>0.39894228040143265</v>
      </c>
    </row>
    <row r="26" spans="3:10" ht="12.75">
      <c r="C26" s="2">
        <f t="shared" si="4"/>
        <v>0.2000000000000013</v>
      </c>
      <c r="D26" s="2">
        <f t="shared" si="0"/>
        <v>0.3060671982210203</v>
      </c>
      <c r="F26" s="2">
        <f t="shared" si="1"/>
        <v>0.36578663495921404</v>
      </c>
      <c r="H26" s="2">
        <f t="shared" si="2"/>
        <v>0.37811664399748895</v>
      </c>
      <c r="J26" s="2">
        <f t="shared" si="3"/>
        <v>0.39104269397545577</v>
      </c>
    </row>
    <row r="27" spans="3:10" ht="12.75">
      <c r="C27" s="2">
        <f t="shared" si="4"/>
        <v>0.4000000000000013</v>
      </c>
      <c r="D27" s="2">
        <f t="shared" si="0"/>
        <v>0.2744050742671215</v>
      </c>
      <c r="F27" s="2">
        <f t="shared" si="1"/>
        <v>0.3399757335219517</v>
      </c>
      <c r="H27" s="2">
        <f t="shared" si="2"/>
        <v>0.3537303302891988</v>
      </c>
      <c r="J27" s="2">
        <f t="shared" si="3"/>
        <v>0.3682701403033231</v>
      </c>
    </row>
    <row r="28" spans="3:10" ht="12.75">
      <c r="C28" s="2">
        <f t="shared" si="4"/>
        <v>0.6000000000000013</v>
      </c>
      <c r="D28" s="2">
        <f t="shared" si="0"/>
        <v>0.23405138687489765</v>
      </c>
      <c r="F28" s="2">
        <f t="shared" si="1"/>
        <v>0.30231870798025107</v>
      </c>
      <c r="H28" s="2">
        <f t="shared" si="2"/>
        <v>0.31721211495115575</v>
      </c>
      <c r="J28" s="2">
        <f t="shared" si="3"/>
        <v>0.33322460289179934</v>
      </c>
    </row>
    <row r="29" spans="3:10" ht="12.75">
      <c r="C29" s="2">
        <f t="shared" si="4"/>
        <v>0.8000000000000014</v>
      </c>
      <c r="D29" s="2">
        <f t="shared" si="0"/>
        <v>0.19409139399381753</v>
      </c>
      <c r="F29" s="2">
        <f t="shared" si="1"/>
        <v>0.2587535367684146</v>
      </c>
      <c r="H29" s="2">
        <f t="shared" si="2"/>
        <v>0.2735055684748285</v>
      </c>
      <c r="J29" s="2">
        <f t="shared" si="3"/>
        <v>0.2896915527614824</v>
      </c>
    </row>
    <row r="30" spans="3:10" ht="12.75">
      <c r="C30" s="2">
        <f t="shared" si="4"/>
        <v>1.0000000000000013</v>
      </c>
      <c r="D30" s="2">
        <f t="shared" si="0"/>
        <v>0.1591549430749304</v>
      </c>
      <c r="F30" s="2">
        <f t="shared" si="1"/>
        <v>0.21466252583603795</v>
      </c>
      <c r="H30" s="2">
        <f t="shared" si="2"/>
        <v>0.22760758014294985</v>
      </c>
      <c r="J30" s="2">
        <f t="shared" si="3"/>
        <v>0.24197072451914303</v>
      </c>
    </row>
    <row r="31" spans="3:10" ht="12.75">
      <c r="C31" s="2">
        <f t="shared" si="4"/>
        <v>1.2000000000000013</v>
      </c>
      <c r="D31" s="2">
        <f t="shared" si="0"/>
        <v>0.1304548713728938</v>
      </c>
      <c r="F31" s="2">
        <f t="shared" si="1"/>
        <v>0.1738537235814767</v>
      </c>
      <c r="H31" s="2">
        <f t="shared" si="2"/>
        <v>0.18361325924200297</v>
      </c>
      <c r="J31" s="2">
        <f t="shared" si="3"/>
        <v>0.19418605498321262</v>
      </c>
    </row>
    <row r="32" spans="3:10" ht="12.75">
      <c r="C32" s="2">
        <f t="shared" si="4"/>
        <v>1.4000000000000012</v>
      </c>
      <c r="D32" s="2">
        <f t="shared" si="0"/>
        <v>0.10753712369927731</v>
      </c>
      <c r="F32" s="2">
        <f t="shared" si="1"/>
        <v>0.1383775371330115</v>
      </c>
      <c r="H32" s="2">
        <f t="shared" si="2"/>
        <v>0.14424839548852655</v>
      </c>
      <c r="J32" s="2">
        <f t="shared" si="3"/>
        <v>0.1497274656357446</v>
      </c>
    </row>
    <row r="33" spans="3:10" ht="12.75">
      <c r="C33" s="2">
        <f t="shared" si="4"/>
        <v>1.6000000000000012</v>
      </c>
      <c r="D33" s="2">
        <f t="shared" si="0"/>
        <v>0.08941288936793844</v>
      </c>
      <c r="F33" s="2">
        <f t="shared" si="1"/>
        <v>0.10887336538361064</v>
      </c>
      <c r="H33" s="2">
        <f t="shared" si="2"/>
        <v>0.110863958674818</v>
      </c>
      <c r="J33" s="2">
        <f t="shared" si="3"/>
        <v>0.11092083467945534</v>
      </c>
    </row>
    <row r="34" spans="3:10" ht="12.75">
      <c r="C34" s="2">
        <f t="shared" si="4"/>
        <v>1.8000000000000012</v>
      </c>
      <c r="D34" s="2">
        <f t="shared" si="0"/>
        <v>0.07507308635609927</v>
      </c>
      <c r="F34" s="2">
        <f t="shared" si="1"/>
        <v>0.08508143977215865</v>
      </c>
      <c r="H34" s="2">
        <f t="shared" si="2"/>
        <v>0.08372007590963466</v>
      </c>
      <c r="J34" s="2">
        <f t="shared" si="3"/>
        <v>0.07895015830089398</v>
      </c>
    </row>
    <row r="35" spans="3:10" ht="12.75">
      <c r="C35" s="2">
        <f t="shared" si="4"/>
        <v>2.0000000000000013</v>
      </c>
      <c r="D35" s="2">
        <f t="shared" si="0"/>
        <v>0.06366197722997217</v>
      </c>
      <c r="F35" s="2">
        <f t="shared" si="1"/>
        <v>0.06629126073502152</v>
      </c>
      <c r="H35" s="2">
        <f t="shared" si="2"/>
        <v>0.062368084634036966</v>
      </c>
      <c r="J35" s="2">
        <f t="shared" si="3"/>
        <v>0.05399096651318791</v>
      </c>
    </row>
    <row r="36" spans="3:10" ht="12.75">
      <c r="C36" s="2">
        <f t="shared" si="4"/>
        <v>2.2000000000000015</v>
      </c>
      <c r="D36" s="2">
        <f t="shared" si="0"/>
        <v>0.054505117491414526</v>
      </c>
      <c r="F36" s="2">
        <f t="shared" si="1"/>
        <v>0.051647652125055774</v>
      </c>
      <c r="H36" s="2">
        <f t="shared" si="2"/>
        <v>0.045997624884143225</v>
      </c>
      <c r="J36" s="2">
        <f t="shared" si="3"/>
        <v>0.035474592846231306</v>
      </c>
    </row>
    <row r="37" spans="3:10" ht="12.75">
      <c r="C37" s="2">
        <f t="shared" si="4"/>
        <v>2.4000000000000017</v>
      </c>
      <c r="D37" s="2">
        <f t="shared" si="0"/>
        <v>0.04708726126477232</v>
      </c>
      <c r="F37" s="2">
        <f t="shared" si="1"/>
        <v>0.040323358954207765</v>
      </c>
      <c r="H37" s="2">
        <f t="shared" si="2"/>
        <v>0.03368953847337295</v>
      </c>
      <c r="J37" s="2">
        <f t="shared" si="3"/>
        <v>0.02239453029484281</v>
      </c>
    </row>
    <row r="38" spans="3:10" ht="12.75">
      <c r="C38" s="2">
        <f t="shared" si="4"/>
        <v>2.600000000000002</v>
      </c>
      <c r="D38" s="2">
        <f t="shared" si="0"/>
        <v>0.04101931522549753</v>
      </c>
      <c r="F38" s="2">
        <f t="shared" si="1"/>
        <v>0.03159734322555465</v>
      </c>
      <c r="H38" s="2">
        <f t="shared" si="2"/>
        <v>0.024569108900890188</v>
      </c>
      <c r="J38" s="2">
        <f t="shared" si="3"/>
        <v>0.01358296923368555</v>
      </c>
    </row>
    <row r="39" spans="3:10" ht="12.75">
      <c r="C39" s="2">
        <f t="shared" si="4"/>
        <v>2.800000000000002</v>
      </c>
      <c r="D39" s="2">
        <f t="shared" si="0"/>
        <v>0.03600790567306118</v>
      </c>
      <c r="F39" s="2">
        <f t="shared" si="1"/>
        <v>0.02487722820496924</v>
      </c>
      <c r="H39" s="2">
        <f t="shared" si="2"/>
        <v>0.01788050236169907</v>
      </c>
      <c r="J39" s="2">
        <f t="shared" si="3"/>
        <v>0.007915451582979917</v>
      </c>
    </row>
    <row r="40" spans="3:10" ht="12.75">
      <c r="C40" s="2">
        <f t="shared" si="4"/>
        <v>3.000000000000002</v>
      </c>
      <c r="D40" s="2">
        <f t="shared" si="0"/>
        <v>0.031830988614986074</v>
      </c>
      <c r="F40" s="2">
        <f t="shared" si="1"/>
        <v>0.019693498090474874</v>
      </c>
      <c r="H40" s="2">
        <f t="shared" si="2"/>
        <v>0.01300941799249932</v>
      </c>
      <c r="J40" s="2">
        <f t="shared" si="3"/>
        <v>0.0044318484119379754</v>
      </c>
    </row>
    <row r="41" spans="3:10" ht="12.75">
      <c r="C41" s="2">
        <f t="shared" si="4"/>
        <v>3.2000000000000024</v>
      </c>
      <c r="D41" s="2">
        <f t="shared" si="0"/>
        <v>0.028319384888777645</v>
      </c>
      <c r="F41" s="2">
        <f t="shared" si="1"/>
        <v>0.015682174164999885</v>
      </c>
      <c r="H41" s="2">
        <f t="shared" si="2"/>
        <v>0.00947689919354437</v>
      </c>
      <c r="J41" s="2">
        <f t="shared" si="3"/>
        <v>0.002384088201464823</v>
      </c>
    </row>
    <row r="42" spans="3:10" ht="12.75">
      <c r="C42" s="2">
        <f t="shared" si="4"/>
        <v>3.4000000000000026</v>
      </c>
      <c r="D42" s="2">
        <f t="shared" si="0"/>
        <v>0.025343143801740506</v>
      </c>
      <c r="F42" s="2">
        <f t="shared" si="1"/>
        <v>0.012564848729375369</v>
      </c>
      <c r="H42" s="2">
        <f t="shared" si="2"/>
        <v>0.00692019268330942</v>
      </c>
      <c r="J42" s="2">
        <f t="shared" si="3"/>
        <v>0.0012322191684730076</v>
      </c>
    </row>
    <row r="43" spans="3:10" ht="12.75">
      <c r="C43" s="2">
        <f t="shared" si="4"/>
        <v>3.6000000000000028</v>
      </c>
      <c r="D43" s="2">
        <f t="shared" si="0"/>
        <v>0.022801567775777992</v>
      </c>
      <c r="F43" s="2">
        <f t="shared" si="1"/>
        <v>0.010130167496698253</v>
      </c>
      <c r="H43" s="2">
        <f t="shared" si="2"/>
        <v>0.0050701085967095605</v>
      </c>
      <c r="J43" s="2">
        <f t="shared" si="3"/>
        <v>0.0006119019301137658</v>
      </c>
    </row>
    <row r="44" spans="3:10" ht="12.75">
      <c r="C44" s="2">
        <f t="shared" si="4"/>
        <v>3.800000000000003</v>
      </c>
      <c r="D44" s="2">
        <f t="shared" si="0"/>
        <v>0.02061592526877337</v>
      </c>
      <c r="F44" s="2">
        <f t="shared" si="1"/>
        <v>0.008218242541161857</v>
      </c>
      <c r="H44" s="2">
        <f t="shared" si="2"/>
        <v>0.0037297109652180377</v>
      </c>
      <c r="J44" s="2">
        <f t="shared" si="3"/>
        <v>0.00029194692579145686</v>
      </c>
    </row>
    <row r="45" spans="3:10" ht="12.75">
      <c r="C45" s="2">
        <f t="shared" si="4"/>
        <v>4.000000000000003</v>
      </c>
      <c r="D45" s="2">
        <f t="shared" si="0"/>
        <v>0.018724110949991813</v>
      </c>
      <c r="F45" s="2">
        <f t="shared" si="1"/>
        <v>0.006708203932376179</v>
      </c>
      <c r="H45" s="2">
        <f t="shared" si="2"/>
        <v>0.002756305973396496</v>
      </c>
      <c r="J45" s="2">
        <f t="shared" si="3"/>
        <v>0.00013383022576488393</v>
      </c>
    </row>
    <row r="46" ht="12.75">
      <c r="C46" s="2" t="s">
        <v>0</v>
      </c>
    </row>
    <row r="47" ht="12.75">
      <c r="C47" s="2" t="s">
        <v>0</v>
      </c>
    </row>
    <row r="48" ht="12.75">
      <c r="C48" s="2" t="s">
        <v>0</v>
      </c>
    </row>
    <row r="49" ht="12.75">
      <c r="C49" s="2" t="s">
        <v>0</v>
      </c>
    </row>
    <row r="50" ht="12.75">
      <c r="C50" s="2" t="s">
        <v>0</v>
      </c>
    </row>
    <row r="51" ht="12.75">
      <c r="C51" s="2" t="s">
        <v>0</v>
      </c>
    </row>
    <row r="52" ht="12.75">
      <c r="C52" s="2" t="s">
        <v>0</v>
      </c>
    </row>
    <row r="53" ht="12.75">
      <c r="C53" s="2" t="s">
        <v>0</v>
      </c>
    </row>
    <row r="54" ht="12.75">
      <c r="C54" s="2" t="s">
        <v>0</v>
      </c>
    </row>
    <row r="55" ht="12.75">
      <c r="C55" s="2" t="s">
        <v>0</v>
      </c>
    </row>
    <row r="56" ht="12.75">
      <c r="C56" s="2" t="s">
        <v>0</v>
      </c>
    </row>
    <row r="57" ht="12.75">
      <c r="C57" s="2" t="s">
        <v>0</v>
      </c>
    </row>
    <row r="58" ht="12.75">
      <c r="C58" s="2" t="s">
        <v>0</v>
      </c>
    </row>
    <row r="59" ht="12.75">
      <c r="C59" s="2" t="s">
        <v>0</v>
      </c>
    </row>
    <row r="60" ht="12.75">
      <c r="C60" s="2" t="s">
        <v>0</v>
      </c>
    </row>
    <row r="61" ht="12.75">
      <c r="C61" s="2" t="s">
        <v>0</v>
      </c>
    </row>
    <row r="62" ht="12.75">
      <c r="C62" s="2" t="s">
        <v>0</v>
      </c>
    </row>
    <row r="63" ht="12.75">
      <c r="C63" s="2" t="s">
        <v>0</v>
      </c>
    </row>
    <row r="64" ht="12.75">
      <c r="C64" s="2" t="s">
        <v>0</v>
      </c>
    </row>
    <row r="65" ht="12.75">
      <c r="C65" s="2" t="s">
        <v>0</v>
      </c>
    </row>
    <row r="66" ht="12.75">
      <c r="C66" s="2" t="s">
        <v>0</v>
      </c>
    </row>
    <row r="67" ht="12.75">
      <c r="C67" s="2" t="s">
        <v>0</v>
      </c>
    </row>
    <row r="68" ht="12.75">
      <c r="C68" s="2" t="s">
        <v>0</v>
      </c>
    </row>
    <row r="69" ht="12.75">
      <c r="C69" s="2" t="s">
        <v>0</v>
      </c>
    </row>
  </sheetData>
  <sheetProtection password="C67C"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65"/>
  <sheetViews>
    <sheetView showGridLines="0" showRowColHeaders="0" workbookViewId="0" topLeftCell="A1">
      <pane xSplit="12" topLeftCell="S1" activePane="topRight" state="frozen"/>
      <selection pane="topLeft" activeCell="A1" sqref="A1"/>
      <selection pane="topRight" activeCell="J10" sqref="J10"/>
    </sheetView>
  </sheetViews>
  <sheetFormatPr defaultColWidth="11.00390625" defaultRowHeight="15.75"/>
  <cols>
    <col min="1" max="1" width="80.625" style="31" customWidth="1"/>
    <col min="2" max="2" width="10.00390625" style="31" hidden="1" customWidth="1"/>
    <col min="3" max="3" width="10.875" style="36" hidden="1" customWidth="1"/>
    <col min="4" max="4" width="16.75390625" style="36" hidden="1" customWidth="1"/>
    <col min="5" max="5" width="10.875" style="31" hidden="1" customWidth="1"/>
    <col min="6" max="6" width="18.50390625" style="31" hidden="1" customWidth="1"/>
    <col min="7" max="7" width="10.50390625" style="31" hidden="1" customWidth="1"/>
    <col min="8" max="8" width="19.375" style="31" hidden="1" customWidth="1"/>
    <col min="9" max="9" width="1.625" style="36" customWidth="1"/>
    <col min="10" max="11" width="6.625" style="37" customWidth="1"/>
    <col min="12" max="12" width="2.625" style="31" customWidth="1"/>
    <col min="13" max="16384" width="10.00390625" style="31" customWidth="1"/>
  </cols>
  <sheetData>
    <row r="1" spans="2:14" ht="12.75">
      <c r="B1" s="32" t="s">
        <v>7</v>
      </c>
      <c r="C1" s="33">
        <f>J10</f>
        <v>10</v>
      </c>
      <c r="D1" s="34"/>
      <c r="E1" s="33">
        <f>J11</f>
        <v>5</v>
      </c>
      <c r="F1" s="35"/>
      <c r="G1" s="33">
        <f>J12</f>
        <v>5</v>
      </c>
      <c r="N1" s="33">
        <f>J13</f>
        <v>5</v>
      </c>
    </row>
    <row r="2" spans="2:14" ht="12.75">
      <c r="B2" s="38" t="s">
        <v>11</v>
      </c>
      <c r="C2" s="33">
        <f>K10</f>
        <v>5</v>
      </c>
      <c r="D2" s="34"/>
      <c r="E2" s="35">
        <f>K11</f>
        <v>10</v>
      </c>
      <c r="F2" s="35"/>
      <c r="G2" s="35">
        <f>K12</f>
        <v>30</v>
      </c>
      <c r="I2" s="31"/>
      <c r="N2" s="33">
        <f>K13</f>
        <v>100</v>
      </c>
    </row>
    <row r="3" spans="2:14" ht="12.75">
      <c r="B3" s="31" t="s">
        <v>8</v>
      </c>
      <c r="C3" s="39">
        <f>EXP(GAMMALN(C$1/2+C$2/2)-GAMMALN(C$1/2)-GAMMALN(C$2/2))</f>
        <v>58.65234375437882</v>
      </c>
      <c r="D3" s="40"/>
      <c r="E3" s="41">
        <f>EXP(GAMMALN(E$1/2+E$2/2)-GAMMALN(E$1/2)-GAMMALN(E$2/2))</f>
        <v>58.65234375437882</v>
      </c>
      <c r="F3" s="42"/>
      <c r="G3" s="41">
        <f>EXP(GAMMALN(G$1/2+G$2/2)-GAMMALN(G$1/2)-GAMMALN(G$2/2))</f>
        <v>738.9356520804504</v>
      </c>
      <c r="I3" s="31"/>
      <c r="L3" s="36"/>
      <c r="M3" s="36"/>
      <c r="N3" s="41">
        <f>EXP(GAMMALN(N$1/2+N$2/2)-GAMMALN(N$1/2)-GAMMALN(N$2/2))</f>
        <v>13799.447277140524</v>
      </c>
    </row>
    <row r="4" spans="3:15" ht="12.75">
      <c r="C4" s="36" t="s">
        <v>1</v>
      </c>
      <c r="D4" s="43" t="str">
        <f>CONCATENATE("F-Vert. (m=",C$1,",n=",C$2,")  ")</f>
        <v>F-Vert. (m=10,n=5)  </v>
      </c>
      <c r="F4" s="43" t="str">
        <f>CONCATENATE("F-Vert. (m=",E$1,",n=",E$2,")  ")</f>
        <v>F-Vert. (m=5,n=10)  </v>
      </c>
      <c r="H4" s="43" t="str">
        <f>CONCATENATE("F-Vert. (m=",G$1,",n=",G$2,")  ")</f>
        <v>F-Vert. (m=5,n=30)  </v>
      </c>
      <c r="I4" s="31"/>
      <c r="J4" s="44"/>
      <c r="L4" s="36"/>
      <c r="M4" s="36"/>
      <c r="O4" s="43" t="str">
        <f>CONCATENATE("F-Vert. (m=",N$1,",n=",N$2,")  ")</f>
        <v>F-Vert. (m=5,n=100)  </v>
      </c>
    </row>
    <row r="5" spans="2:15" ht="12.75">
      <c r="B5" s="31" t="s">
        <v>0</v>
      </c>
      <c r="C5" s="36">
        <v>0.1</v>
      </c>
      <c r="D5" s="36">
        <f aca="true" t="shared" si="0" ref="D5:D36">C$3*C$1^(C$1/2)*C$2^(C$2/2)*$C5^(C$1/2-1)/(C$1*$C5+C$2)^((C$1+C$2)/2)</f>
        <v>0.04781630403142822</v>
      </c>
      <c r="F5" s="36">
        <f aca="true" t="shared" si="1" ref="F5:F36">E$3*E$1^(E$1/2)*E$2^(E$2/2)*$C5^(E$1/2-1)/(E$1*$C5+E$2)^((E$1+E$2)/2)</f>
        <v>0.22740009357888377</v>
      </c>
      <c r="H5" s="36">
        <f aca="true" t="shared" si="2" ref="H5:H36">G$3*G$1^(G$1/2)*G$2^(G$2/2)*$C5^(G$1/2-1)/(G$1*$C5+G$2)^((G$1+G$2)/2)</f>
        <v>0.19842814112015036</v>
      </c>
      <c r="I5" s="31"/>
      <c r="L5" s="36"/>
      <c r="M5" s="36"/>
      <c r="O5" s="36">
        <f aca="true" t="shared" si="3" ref="O5:O54">N$3*N$1^(N$1/2)*N$2^(N$2/2)*$C5^(N$1/2-1)/(N$1*$C5+N$2)^((N$1+N$2)/2)</f>
        <v>0.18774503475299767</v>
      </c>
    </row>
    <row r="6" spans="2:15" ht="12.75">
      <c r="B6" s="31" t="s">
        <v>0</v>
      </c>
      <c r="C6" s="36">
        <v>0.2</v>
      </c>
      <c r="D6" s="36">
        <f t="shared" si="0"/>
        <v>0.24076594846322683</v>
      </c>
      <c r="E6" s="31" t="s">
        <v>0</v>
      </c>
      <c r="F6" s="36">
        <f t="shared" si="1"/>
        <v>0.4537433121518757</v>
      </c>
      <c r="H6" s="36">
        <f t="shared" si="2"/>
        <v>0.4222462525527693</v>
      </c>
      <c r="I6" s="31"/>
      <c r="L6" s="36"/>
      <c r="M6" s="36"/>
      <c r="O6" s="36">
        <f t="shared" si="3"/>
        <v>0.40922256413076247</v>
      </c>
    </row>
    <row r="7" spans="2:15" ht="12.75">
      <c r="B7" s="31" t="s">
        <v>0</v>
      </c>
      <c r="C7" s="36">
        <v>0.3</v>
      </c>
      <c r="D7" s="36">
        <f t="shared" si="0"/>
        <v>0.4477344365730904</v>
      </c>
      <c r="F7" s="36">
        <f t="shared" si="1"/>
        <v>0.5972531672766822</v>
      </c>
      <c r="H7" s="36">
        <f t="shared" si="2"/>
        <v>0.5862699618818086</v>
      </c>
      <c r="I7" s="31"/>
      <c r="L7" s="36"/>
      <c r="M7" s="36"/>
      <c r="O7" s="36">
        <f t="shared" si="3"/>
        <v>0.5800979976005841</v>
      </c>
    </row>
    <row r="8" spans="2:15" ht="12.75">
      <c r="B8" s="31" t="s">
        <v>0</v>
      </c>
      <c r="C8" s="36">
        <v>0.4</v>
      </c>
      <c r="D8" s="36">
        <f t="shared" si="0"/>
        <v>0.5849672153542065</v>
      </c>
      <c r="F8" s="36">
        <f t="shared" si="1"/>
        <v>0.6682531640441922</v>
      </c>
      <c r="H8" s="36">
        <f t="shared" si="2"/>
        <v>0.6851975775374347</v>
      </c>
      <c r="I8" s="31"/>
      <c r="L8" s="36"/>
      <c r="M8" s="36"/>
      <c r="O8" s="36">
        <f t="shared" si="3"/>
        <v>0.6900295220105537</v>
      </c>
    </row>
    <row r="9" spans="2:15" ht="24.75" customHeight="1" thickBot="1">
      <c r="B9" s="31" t="s">
        <v>0</v>
      </c>
      <c r="C9" s="36">
        <v>0.5</v>
      </c>
      <c r="D9" s="36">
        <f t="shared" si="0"/>
        <v>0.6480229687688371</v>
      </c>
      <c r="F9" s="36">
        <f t="shared" si="1"/>
        <v>0.6876070028219585</v>
      </c>
      <c r="H9" s="36">
        <f t="shared" si="2"/>
        <v>0.7300399755176383</v>
      </c>
      <c r="I9" s="31"/>
      <c r="J9" s="45" t="s">
        <v>9</v>
      </c>
      <c r="K9" s="45" t="s">
        <v>12</v>
      </c>
      <c r="L9" s="36"/>
      <c r="M9" s="36"/>
      <c r="O9" s="36">
        <f t="shared" si="3"/>
        <v>0.7459999112416804</v>
      </c>
    </row>
    <row r="10" spans="2:15" ht="24.75" customHeight="1">
      <c r="B10" s="31" t="s">
        <v>0</v>
      </c>
      <c r="C10" s="36">
        <v>0.6</v>
      </c>
      <c r="D10" s="36">
        <f t="shared" si="0"/>
        <v>0.6574613769192599</v>
      </c>
      <c r="F10" s="36">
        <f t="shared" si="1"/>
        <v>0.6735380191978888</v>
      </c>
      <c r="H10" s="36">
        <f t="shared" si="2"/>
        <v>0.7346549010180922</v>
      </c>
      <c r="I10" s="31"/>
      <c r="J10" s="53">
        <v>10</v>
      </c>
      <c r="K10" s="53">
        <v>5</v>
      </c>
      <c r="L10" s="36"/>
      <c r="M10" s="36"/>
      <c r="O10" s="36">
        <f t="shared" si="3"/>
        <v>0.7595550943762635</v>
      </c>
    </row>
    <row r="11" spans="2:15" ht="24.75" customHeight="1">
      <c r="B11" s="31" t="s">
        <v>0</v>
      </c>
      <c r="C11" s="36">
        <v>0.7</v>
      </c>
      <c r="D11" s="36">
        <f t="shared" si="0"/>
        <v>0.634224765854634</v>
      </c>
      <c r="F11" s="36">
        <f t="shared" si="1"/>
        <v>0.6395200699290541</v>
      </c>
      <c r="H11" s="36">
        <f t="shared" si="2"/>
        <v>0.7115630522664097</v>
      </c>
      <c r="I11" s="31"/>
      <c r="J11" s="54">
        <v>5</v>
      </c>
      <c r="K11" s="54">
        <v>10</v>
      </c>
      <c r="L11" s="36"/>
      <c r="M11" s="36"/>
      <c r="O11" s="36">
        <f t="shared" si="3"/>
        <v>0.7422759649880644</v>
      </c>
    </row>
    <row r="12" spans="3:15" ht="24.75" customHeight="1">
      <c r="C12" s="36">
        <v>0.8</v>
      </c>
      <c r="D12" s="36">
        <f t="shared" si="0"/>
        <v>0.5936017706987419</v>
      </c>
      <c r="F12" s="36">
        <f t="shared" si="1"/>
        <v>0.5948193594957135</v>
      </c>
      <c r="H12" s="36">
        <f t="shared" si="2"/>
        <v>0.6708175014925435</v>
      </c>
      <c r="I12" s="31"/>
      <c r="J12" s="55">
        <v>5</v>
      </c>
      <c r="K12" s="55">
        <v>30</v>
      </c>
      <c r="L12" s="36"/>
      <c r="M12" s="36"/>
      <c r="O12" s="36">
        <f t="shared" si="3"/>
        <v>0.7041600299112072</v>
      </c>
    </row>
    <row r="13" spans="3:15" ht="24.75" customHeight="1">
      <c r="C13" s="36">
        <v>0.9</v>
      </c>
      <c r="D13" s="36">
        <f t="shared" si="0"/>
        <v>0.5454063026204086</v>
      </c>
      <c r="F13" s="36">
        <f t="shared" si="1"/>
        <v>0.5455243361658934</v>
      </c>
      <c r="H13" s="36">
        <f t="shared" si="2"/>
        <v>0.6199833877328891</v>
      </c>
      <c r="I13" s="31"/>
      <c r="J13" s="56">
        <v>5</v>
      </c>
      <c r="K13" s="56">
        <v>100</v>
      </c>
      <c r="L13" s="36"/>
      <c r="M13" s="36"/>
      <c r="O13" s="36">
        <f t="shared" si="3"/>
        <v>0.6531985591047798</v>
      </c>
    </row>
    <row r="14" spans="3:15" ht="12.75">
      <c r="C14" s="36">
        <v>1</v>
      </c>
      <c r="D14" s="36">
        <f t="shared" si="0"/>
        <v>0.49547978352362987</v>
      </c>
      <c r="F14" s="36">
        <f t="shared" si="1"/>
        <v>0.49547978352363</v>
      </c>
      <c r="H14" s="36">
        <f t="shared" si="2"/>
        <v>0.5644944499684201</v>
      </c>
      <c r="I14" s="31"/>
      <c r="L14" s="36"/>
      <c r="M14" s="36"/>
      <c r="O14" s="36">
        <f t="shared" si="3"/>
        <v>0.5954543896438305</v>
      </c>
    </row>
    <row r="15" spans="3:15" ht="12.75">
      <c r="C15" s="36">
        <v>1.1</v>
      </c>
      <c r="D15" s="36">
        <f t="shared" si="0"/>
        <v>0.4470758931203766</v>
      </c>
      <c r="F15" s="36">
        <f t="shared" si="1"/>
        <v>0.4470042718671247</v>
      </c>
      <c r="H15" s="36">
        <f t="shared" si="2"/>
        <v>0.5080931053957802</v>
      </c>
      <c r="I15" s="31"/>
      <c r="L15" s="36"/>
      <c r="M15" s="36"/>
      <c r="O15" s="36">
        <f t="shared" si="3"/>
        <v>0.5353300213462776</v>
      </c>
    </row>
    <row r="16" spans="3:15" ht="12.75">
      <c r="C16" s="36">
        <v>1.2</v>
      </c>
      <c r="D16" s="36">
        <f t="shared" si="0"/>
        <v>0.40185414837747657</v>
      </c>
      <c r="F16" s="36">
        <f t="shared" si="1"/>
        <v>0.4014046334192456</v>
      </c>
      <c r="H16" s="36">
        <f t="shared" si="2"/>
        <v>0.4532403415333932</v>
      </c>
      <c r="I16" s="31"/>
      <c r="L16" s="36"/>
      <c r="M16" s="36"/>
      <c r="O16" s="36">
        <f t="shared" si="3"/>
        <v>0.47588349779419964</v>
      </c>
    </row>
    <row r="17" spans="3:15" ht="12.75">
      <c r="C17" s="36">
        <v>1.3</v>
      </c>
      <c r="D17" s="36">
        <f t="shared" si="0"/>
        <v>0.3605288332125746</v>
      </c>
      <c r="F17" s="36">
        <f t="shared" si="1"/>
        <v>0.3593319456451305</v>
      </c>
      <c r="H17" s="36">
        <f t="shared" si="2"/>
        <v>0.4014582184133345</v>
      </c>
      <c r="I17" s="31"/>
      <c r="L17" s="36"/>
      <c r="M17" s="36"/>
      <c r="O17" s="36">
        <f t="shared" si="3"/>
        <v>0.4191286250282845</v>
      </c>
    </row>
    <row r="18" spans="3:15" ht="12.75">
      <c r="C18" s="36">
        <v>1.4</v>
      </c>
      <c r="D18" s="36">
        <f t="shared" si="0"/>
        <v>0.3232738069896855</v>
      </c>
      <c r="F18" s="36">
        <f t="shared" si="1"/>
        <v>0.3210225389813835</v>
      </c>
      <c r="H18" s="36">
        <f t="shared" si="2"/>
        <v>0.3536000639079372</v>
      </c>
      <c r="I18" s="31"/>
      <c r="L18" s="36"/>
      <c r="M18" s="36"/>
      <c r="O18" s="36">
        <f t="shared" si="3"/>
        <v>0.3662945250760682</v>
      </c>
    </row>
    <row r="19" spans="3:15" ht="12.75">
      <c r="C19" s="36">
        <v>1.5</v>
      </c>
      <c r="D19" s="36">
        <f t="shared" si="0"/>
        <v>0.28996825220365524</v>
      </c>
      <c r="F19" s="36">
        <f t="shared" si="1"/>
        <v>0.28645862668244293</v>
      </c>
      <c r="H19" s="36">
        <f t="shared" si="2"/>
        <v>0.31005601134508615</v>
      </c>
      <c r="I19" s="31"/>
      <c r="L19" s="36"/>
      <c r="M19" s="36"/>
      <c r="O19" s="36">
        <f t="shared" si="3"/>
        <v>0.31803814941262254</v>
      </c>
    </row>
    <row r="20" spans="3:15" ht="12.75">
      <c r="C20" s="36">
        <v>1.6</v>
      </c>
      <c r="D20" s="36">
        <f t="shared" si="0"/>
        <v>0.2603428184740852</v>
      </c>
      <c r="F20" s="36">
        <f t="shared" si="1"/>
        <v>0.2554739176056181</v>
      </c>
      <c r="H20" s="36">
        <f t="shared" si="2"/>
        <v>0.2709052900260711</v>
      </c>
      <c r="I20" s="31"/>
      <c r="L20" s="36"/>
      <c r="M20" s="36"/>
      <c r="O20" s="36">
        <f t="shared" si="3"/>
        <v>0.2746120013661494</v>
      </c>
    </row>
    <row r="21" spans="3:15" ht="12.75">
      <c r="C21" s="36">
        <v>1.7</v>
      </c>
      <c r="D21" s="36">
        <f t="shared" si="0"/>
        <v>0.23406472159133487</v>
      </c>
      <c r="F21" s="36">
        <f t="shared" si="1"/>
        <v>0.22782207397781803</v>
      </c>
      <c r="H21" s="36">
        <f t="shared" si="2"/>
        <v>0.23602666402340658</v>
      </c>
      <c r="I21" s="31"/>
      <c r="L21" s="36"/>
      <c r="M21" s="36"/>
      <c r="O21" s="36">
        <f t="shared" si="3"/>
        <v>0.2359928416443861</v>
      </c>
    </row>
    <row r="22" spans="3:15" ht="12.75">
      <c r="C22" s="36">
        <v>1.8</v>
      </c>
      <c r="D22" s="36">
        <f t="shared" si="0"/>
        <v>0.21078593684652394</v>
      </c>
      <c r="F22" s="36">
        <f t="shared" si="1"/>
        <v>0.20322032080279326</v>
      </c>
      <c r="H22" s="36">
        <f t="shared" si="2"/>
        <v>0.20517695828352153</v>
      </c>
      <c r="I22" s="31"/>
      <c r="L22" s="36"/>
      <c r="M22" s="36"/>
      <c r="O22" s="36">
        <f t="shared" si="3"/>
        <v>0.20197811657734463</v>
      </c>
    </row>
    <row r="23" spans="3:15" ht="12.75">
      <c r="C23" s="36">
        <v>1.9</v>
      </c>
      <c r="D23" s="36">
        <f t="shared" si="0"/>
        <v>0.19016932854247304</v>
      </c>
      <c r="F23" s="36">
        <f t="shared" si="1"/>
        <v>0.1813765756716179</v>
      </c>
      <c r="H23" s="36">
        <f t="shared" si="2"/>
        <v>0.17804577830679788</v>
      </c>
      <c r="I23" s="31"/>
      <c r="L23" s="36"/>
      <c r="M23" s="36"/>
      <c r="O23" s="36">
        <f t="shared" si="3"/>
        <v>0.1722565905539877</v>
      </c>
    </row>
    <row r="24" spans="3:15" ht="45" customHeight="1">
      <c r="C24" s="36">
        <v>2</v>
      </c>
      <c r="D24" s="36">
        <f t="shared" si="0"/>
        <v>0.17190175070548963</v>
      </c>
      <c r="F24" s="36">
        <f t="shared" si="1"/>
        <v>0.16200574219220992</v>
      </c>
      <c r="H24" s="36">
        <f t="shared" si="2"/>
        <v>0.1542927777436382</v>
      </c>
      <c r="I24" s="31"/>
      <c r="L24" s="36"/>
      <c r="M24" s="36"/>
      <c r="O24" s="36">
        <f t="shared" si="3"/>
        <v>0.14645888552260394</v>
      </c>
    </row>
    <row r="25" spans="3:15" ht="12.75">
      <c r="C25" s="36">
        <v>2.1</v>
      </c>
      <c r="D25" s="36">
        <f t="shared" si="0"/>
        <v>0.1556995836535536</v>
      </c>
      <c r="F25" s="36">
        <f t="shared" si="1"/>
        <v>0.1448389495030502</v>
      </c>
      <c r="H25" s="36">
        <f t="shared" si="2"/>
        <v>0.13357232587160298</v>
      </c>
      <c r="I25" s="31"/>
      <c r="L25" s="36"/>
      <c r="M25" s="36"/>
      <c r="O25" s="36">
        <f t="shared" si="3"/>
        <v>0.12419269411806383</v>
      </c>
    </row>
    <row r="26" spans="3:15" ht="12.75">
      <c r="C26" s="36">
        <v>2.2</v>
      </c>
      <c r="D26" s="36">
        <f t="shared" si="0"/>
        <v>0.14130999277624703</v>
      </c>
      <c r="F26" s="36">
        <f t="shared" si="1"/>
        <v>0.12962826038471098</v>
      </c>
      <c r="H26" s="36">
        <f t="shared" si="2"/>
        <v>0.11554921014233901</v>
      </c>
      <c r="I26" s="31"/>
      <c r="L26" s="36"/>
      <c r="M26" s="36"/>
      <c r="O26" s="36">
        <f t="shared" si="3"/>
        <v>0.10506651744765463</v>
      </c>
    </row>
    <row r="27" spans="3:15" ht="12.75">
      <c r="C27" s="36">
        <v>2.3</v>
      </c>
      <c r="D27" s="36">
        <f t="shared" si="0"/>
        <v>0.12850987202434125</v>
      </c>
      <c r="F27" s="36">
        <f t="shared" si="1"/>
        <v>0.11614852173749039</v>
      </c>
      <c r="H27" s="36">
        <f t="shared" si="2"/>
        <v>0.09990805725465203</v>
      </c>
      <c r="I27" s="31"/>
      <c r="L27" s="36"/>
      <c r="M27" s="36"/>
      <c r="O27" s="36">
        <f t="shared" si="3"/>
        <v>0.08870496292707888</v>
      </c>
    </row>
    <row r="28" spans="3:15" ht="12.75">
      <c r="C28" s="36">
        <v>2.4</v>
      </c>
      <c r="D28" s="36">
        <f t="shared" si="0"/>
        <v>0.11710363190854892</v>
      </c>
      <c r="F28" s="36">
        <f t="shared" si="1"/>
        <v>0.10419746146617008</v>
      </c>
      <c r="H28" s="36">
        <f t="shared" si="2"/>
        <v>0.08635842897614056</v>
      </c>
      <c r="I28" s="31"/>
      <c r="L28" s="36"/>
      <c r="M28" s="36"/>
      <c r="O28" s="36">
        <f t="shared" si="3"/>
        <v>0.07475794845563709</v>
      </c>
    </row>
    <row r="29" spans="3:15" ht="12.75">
      <c r="C29" s="36">
        <v>2.5</v>
      </c>
      <c r="D29" s="36">
        <f t="shared" si="0"/>
        <v>0.10692050624707072</v>
      </c>
      <c r="F29" s="36">
        <f t="shared" si="1"/>
        <v>0.09359475445667302</v>
      </c>
      <c r="H29" s="36">
        <f t="shared" si="2"/>
        <v>0.07463700254252054</v>
      </c>
      <c r="I29" s="31"/>
      <c r="L29" s="36"/>
      <c r="M29" s="36"/>
      <c r="O29" s="36">
        <f t="shared" si="3"/>
        <v>0.06290559678931133</v>
      </c>
    </row>
    <row r="30" spans="3:15" ht="12.75">
      <c r="C30" s="36">
        <v>2.6</v>
      </c>
      <c r="D30" s="36">
        <f t="shared" si="0"/>
        <v>0.09781175924789068</v>
      </c>
      <c r="F30" s="36">
        <f t="shared" si="1"/>
        <v>0.0841805257714233</v>
      </c>
      <c r="H30" s="36">
        <f t="shared" si="2"/>
        <v>0.06450784025427962</v>
      </c>
      <c r="I30" s="31"/>
      <c r="L30" s="36"/>
      <c r="M30" s="36"/>
      <c r="O30" s="36">
        <f t="shared" si="3"/>
        <v>0.05286015611701425</v>
      </c>
    </row>
    <row r="31" spans="3:15" ht="12.75">
      <c r="C31" s="36">
        <v>2.7</v>
      </c>
      <c r="D31" s="36">
        <f t="shared" si="0"/>
        <v>0.08964799921740872</v>
      </c>
      <c r="F31" s="36">
        <f t="shared" si="1"/>
        <v>0.07581358983037068</v>
      </c>
      <c r="H31" s="36">
        <f t="shared" si="2"/>
        <v>0.05576145559184923</v>
      </c>
      <c r="I31" s="31"/>
      <c r="L31" s="36"/>
      <c r="M31" s="36"/>
      <c r="O31" s="36">
        <f t="shared" si="3"/>
        <v>0.044365932929700085</v>
      </c>
    </row>
    <row r="32" spans="3:15" ht="12.75">
      <c r="C32" s="36">
        <v>2.8</v>
      </c>
      <c r="D32" s="36">
        <f t="shared" si="0"/>
        <v>0.08231670127734601</v>
      </c>
      <c r="F32" s="36">
        <f t="shared" si="1"/>
        <v>0.06836961215768385</v>
      </c>
      <c r="H32" s="36">
        <f t="shared" si="2"/>
        <v>0.04821316709728192</v>
      </c>
      <c r="I32" s="31"/>
      <c r="L32" s="36"/>
      <c r="M32" s="36"/>
      <c r="O32" s="36">
        <f t="shared" si="3"/>
        <v>0.03719795410148252</v>
      </c>
    </row>
    <row r="33" spans="3:15" ht="12.75">
      <c r="C33" s="36">
        <v>2.9</v>
      </c>
      <c r="D33" s="36">
        <f t="shared" si="0"/>
        <v>0.0757199809229178</v>
      </c>
      <c r="F33" s="36">
        <f t="shared" si="1"/>
        <v>0.06173930640652791</v>
      </c>
      <c r="H33" s="36">
        <f t="shared" si="2"/>
        <v>0.041701075624138224</v>
      </c>
      <c r="I33" s="31"/>
      <c r="L33" s="36"/>
      <c r="M33" s="36"/>
      <c r="O33" s="36">
        <f t="shared" si="3"/>
        <v>0.03115987083333199</v>
      </c>
    </row>
    <row r="34" spans="3:15" ht="12.75">
      <c r="C34" s="36">
        <v>3</v>
      </c>
      <c r="D34" s="36">
        <f t="shared" si="0"/>
        <v>0.0697726259550558</v>
      </c>
      <c r="F34" s="36">
        <f t="shared" si="1"/>
        <v>0.0558267311497401</v>
      </c>
      <c r="H34" s="36">
        <f t="shared" si="2"/>
        <v>0.03608388944124245</v>
      </c>
      <c r="I34" s="31"/>
      <c r="L34" s="36"/>
      <c r="M34" s="36"/>
      <c r="O34" s="36">
        <f t="shared" si="3"/>
        <v>0.02608146402381968</v>
      </c>
    </row>
    <row r="35" spans="3:15" ht="12.75">
      <c r="C35" s="36">
        <v>3.1</v>
      </c>
      <c r="D35" s="36">
        <f t="shared" si="0"/>
        <v>0.06440037580622819</v>
      </c>
      <c r="F35" s="36">
        <f t="shared" si="1"/>
        <v>0.05054771982117407</v>
      </c>
      <c r="H35" s="36">
        <f t="shared" si="2"/>
        <v>0.03123874311075221</v>
      </c>
      <c r="I35" s="31"/>
      <c r="L35" s="36"/>
      <c r="M35" s="36"/>
      <c r="O35" s="36">
        <f t="shared" si="3"/>
        <v>0.021815997297660206</v>
      </c>
    </row>
    <row r="36" spans="3:15" ht="12.75">
      <c r="C36" s="36">
        <v>3.2</v>
      </c>
      <c r="D36" s="36">
        <f t="shared" si="0"/>
        <v>0.059538428156029104</v>
      </c>
      <c r="F36" s="36">
        <f t="shared" si="1"/>
        <v>0.04582845748332577</v>
      </c>
      <c r="H36" s="36">
        <f t="shared" si="2"/>
        <v>0.027059101115485006</v>
      </c>
      <c r="I36" s="31"/>
      <c r="L36" s="36"/>
      <c r="M36" s="36"/>
      <c r="O36" s="36">
        <f t="shared" si="3"/>
        <v>0.018237581069688362</v>
      </c>
    </row>
    <row r="37" spans="3:15" ht="12.75">
      <c r="C37" s="36">
        <v>3.3</v>
      </c>
      <c r="D37" s="36">
        <f aca="true" t="shared" si="4" ref="D37:D54">C$3*C$1^(C$1/2)*C$2^(C$2/2)*$C37^(C$1/2-1)/(C$1*$C37+C$2)^((C$1+C$2)/2)</f>
        <v>0.05513014909324398</v>
      </c>
      <c r="F37" s="36">
        <f aca="true" t="shared" si="5" ref="F37:F54">E$3*E$1^(E$1/2)*E$2^(E$2/2)*$C37^(E$1/2-1)/(E$1*$C37+E$2)^((E$1+E$2)/2)</f>
        <v>0.041604205933094815</v>
      </c>
      <c r="H37" s="36">
        <f aca="true" t="shared" si="6" ref="H37:H54">G$3*G$1^(G$1/2)*G$2^(G$2/2)*$C37^(G$1/2-1)/(G$1*$C37+G$2)^((G$1+G$2)/2)</f>
        <v>0.023452799282743603</v>
      </c>
      <c r="I37" s="31"/>
      <c r="L37" s="36"/>
      <c r="M37" s="36"/>
      <c r="O37" s="36">
        <f t="shared" si="3"/>
        <v>0.015238651275213394</v>
      </c>
    </row>
    <row r="38" spans="3:15" ht="12.75">
      <c r="C38" s="36">
        <v>3.4</v>
      </c>
      <c r="D38" s="36">
        <f t="shared" si="4"/>
        <v>0.05112596254982922</v>
      </c>
      <c r="F38" s="36">
        <f t="shared" si="5"/>
        <v>0.03781817145554586</v>
      </c>
      <c r="H38" s="36">
        <f t="shared" si="6"/>
        <v>0.020340251296708228</v>
      </c>
      <c r="I38" s="31"/>
      <c r="L38" s="36"/>
      <c r="M38" s="36"/>
      <c r="O38" s="36">
        <f t="shared" si="3"/>
        <v>0.012727623981607733</v>
      </c>
    </row>
    <row r="39" spans="3:15" ht="12.75">
      <c r="C39" s="36">
        <v>3.5</v>
      </c>
      <c r="D39" s="36">
        <f t="shared" si="4"/>
        <v>0.0474823958744502</v>
      </c>
      <c r="F39" s="36">
        <f t="shared" si="5"/>
        <v>0.03442050556349769</v>
      </c>
      <c r="H39" s="36">
        <f t="shared" si="6"/>
        <v>0.017652830474927567</v>
      </c>
      <c r="I39" s="31"/>
      <c r="L39" s="36"/>
      <c r="M39" s="36"/>
      <c r="O39" s="36">
        <f t="shared" si="3"/>
        <v>0.010626757543672602</v>
      </c>
    </row>
    <row r="40" spans="3:15" ht="12.75">
      <c r="C40" s="36">
        <v>3.6</v>
      </c>
      <c r="D40" s="36">
        <f t="shared" si="4"/>
        <v>0.04416126037296841</v>
      </c>
      <c r="F40" s="36">
        <f t="shared" si="5"/>
        <v>0.03136742716090678</v>
      </c>
      <c r="H40" s="36">
        <f t="shared" si="6"/>
        <v>0.015331425944290211</v>
      </c>
      <c r="I40" s="31"/>
      <c r="L40" s="36"/>
      <c r="M40" s="36"/>
      <c r="O40" s="36">
        <f t="shared" si="3"/>
        <v>0.008870233859375146</v>
      </c>
    </row>
    <row r="41" spans="3:15" ht="12.75">
      <c r="C41" s="36">
        <v>3.7</v>
      </c>
      <c r="D41" s="36">
        <f t="shared" si="4"/>
        <v>0.04112894791970657</v>
      </c>
      <c r="F41" s="36">
        <f t="shared" si="5"/>
        <v>0.028620453969391568</v>
      </c>
      <c r="H41" s="36">
        <f t="shared" si="6"/>
        <v>0.01332516554088661</v>
      </c>
      <c r="I41" s="31"/>
      <c r="L41" s="36"/>
      <c r="M41" s="36"/>
      <c r="O41" s="36">
        <f t="shared" si="3"/>
        <v>0.007402457033930135</v>
      </c>
    </row>
    <row r="42" spans="3:15" ht="12.75">
      <c r="C42" s="36">
        <v>3.8</v>
      </c>
      <c r="D42" s="36">
        <f t="shared" si="4"/>
        <v>0.038355827052662314</v>
      </c>
      <c r="F42" s="36">
        <f t="shared" si="5"/>
        <v>0.02614573124953447</v>
      </c>
      <c r="H42" s="36">
        <f t="shared" si="6"/>
        <v>0.01159029385254689</v>
      </c>
      <c r="I42" s="31"/>
      <c r="L42" s="36"/>
      <c r="M42" s="36"/>
      <c r="O42" s="36">
        <f t="shared" si="3"/>
        <v>0.006176559425519531</v>
      </c>
    </row>
    <row r="43" spans="3:15" ht="12.75">
      <c r="C43" s="36">
        <v>3.9</v>
      </c>
      <c r="D43" s="36">
        <f t="shared" si="4"/>
        <v>0.03581572415579031</v>
      </c>
      <c r="F43" s="36">
        <f t="shared" si="5"/>
        <v>0.02391344649685597</v>
      </c>
      <c r="H43" s="36">
        <f t="shared" si="6"/>
        <v>0.010089191880092297</v>
      </c>
      <c r="I43" s="31"/>
      <c r="L43" s="36"/>
      <c r="M43" s="36"/>
      <c r="O43" s="36">
        <f t="shared" si="3"/>
        <v>0.0051531001793344005</v>
      </c>
    </row>
    <row r="44" spans="3:15" ht="12.75">
      <c r="C44" s="36">
        <v>4</v>
      </c>
      <c r="D44" s="36">
        <f t="shared" si="4"/>
        <v>0.03348547732840357</v>
      </c>
      <c r="F44" s="36">
        <f t="shared" si="5"/>
        <v>0.021897319679400083</v>
      </c>
      <c r="H44" s="36">
        <f t="shared" si="6"/>
        <v>0.008789524147164291</v>
      </c>
      <c r="I44" s="31"/>
      <c r="L44" s="36"/>
      <c r="M44" s="36"/>
      <c r="O44" s="36">
        <f t="shared" si="3"/>
        <v>0.004298938892480621</v>
      </c>
    </row>
    <row r="45" spans="3:15" ht="12.75">
      <c r="C45" s="36">
        <v>4.1</v>
      </c>
      <c r="D45" s="36">
        <f t="shared" si="4"/>
        <v>0.03134455231814192</v>
      </c>
      <c r="F45" s="36">
        <f t="shared" si="5"/>
        <v>0.02007415957134302</v>
      </c>
      <c r="H45" s="36">
        <f t="shared" si="6"/>
        <v>0.007663499272168793</v>
      </c>
      <c r="I45" s="31"/>
      <c r="L45" s="36"/>
      <c r="M45" s="36"/>
      <c r="O45" s="36">
        <f t="shared" si="3"/>
        <v>0.0035862662128407345</v>
      </c>
    </row>
    <row r="46" spans="3:15" ht="12.75">
      <c r="C46" s="36">
        <v>4.2</v>
      </c>
      <c r="D46" s="36">
        <f t="shared" si="4"/>
        <v>0.02937471144837378</v>
      </c>
      <c r="F46" s="36">
        <f t="shared" si="5"/>
        <v>0.01842347773908968</v>
      </c>
      <c r="H46" s="36">
        <f t="shared" si="6"/>
        <v>0.0066872307056611785</v>
      </c>
      <c r="I46" s="31"/>
      <c r="L46" s="36"/>
      <c r="M46" s="36"/>
      <c r="O46" s="36">
        <f t="shared" si="3"/>
        <v>0.0029917733987704313</v>
      </c>
    </row>
    <row r="47" spans="3:15" ht="12.75">
      <c r="C47" s="36">
        <v>4.3</v>
      </c>
      <c r="D47" s="36">
        <f t="shared" si="4"/>
        <v>0.027559727815850737</v>
      </c>
      <c r="F47" s="36">
        <f t="shared" si="5"/>
        <v>0.016927152701788836</v>
      </c>
      <c r="H47" s="36">
        <f t="shared" si="6"/>
        <v>0.005840185310988727</v>
      </c>
      <c r="I47" s="31"/>
      <c r="L47" s="36"/>
      <c r="M47" s="36"/>
      <c r="O47" s="36">
        <f t="shared" si="3"/>
        <v>0.0024959437532599002</v>
      </c>
    </row>
    <row r="48" spans="3:15" ht="12.75">
      <c r="C48" s="36">
        <v>4.4</v>
      </c>
      <c r="D48" s="36">
        <f t="shared" si="4"/>
        <v>0.025885138189083487</v>
      </c>
      <c r="F48" s="36">
        <f t="shared" si="5"/>
        <v>0.015569137688656464</v>
      </c>
      <c r="H48" s="36">
        <f t="shared" si="6"/>
        <v>0.005104708576301176</v>
      </c>
      <c r="I48" s="31"/>
      <c r="L48" s="36"/>
      <c r="M48" s="36"/>
      <c r="O48" s="36">
        <f t="shared" si="3"/>
        <v>0.002082450114862894</v>
      </c>
    </row>
    <row r="49" spans="3:15" ht="12.75">
      <c r="C49" s="36">
        <v>4.5</v>
      </c>
      <c r="D49" s="36">
        <f t="shared" si="4"/>
        <v>0.024338029023801132</v>
      </c>
      <c r="F49" s="36">
        <f t="shared" si="5"/>
        <v>0.014335206237143598</v>
      </c>
      <c r="H49" s="36">
        <f t="shared" si="6"/>
        <v>0.004465616394353257</v>
      </c>
      <c r="I49" s="31"/>
      <c r="L49" s="36"/>
      <c r="M49" s="36"/>
      <c r="O49" s="36">
        <f t="shared" si="3"/>
        <v>0.0017376440446172721</v>
      </c>
    </row>
    <row r="50" spans="3:15" ht="12.75">
      <c r="C50" s="36">
        <v>4.6</v>
      </c>
      <c r="D50" s="36">
        <f t="shared" si="4"/>
        <v>0.022906850850522197</v>
      </c>
      <c r="F50" s="36">
        <f t="shared" si="5"/>
        <v>0.0132127306142792</v>
      </c>
      <c r="H50" s="36">
        <f t="shared" si="6"/>
        <v>0.003909844470815621</v>
      </c>
      <c r="I50" s="31"/>
      <c r="L50" s="36"/>
      <c r="M50" s="36"/>
      <c r="O50" s="36">
        <f t="shared" si="3"/>
        <v>0.0014501238631187807</v>
      </c>
    </row>
    <row r="51" spans="3:15" ht="12.75">
      <c r="C51" s="36">
        <v>4.7</v>
      </c>
      <c r="D51" s="36">
        <f t="shared" si="4"/>
        <v>0.021581257000900862</v>
      </c>
      <c r="F51" s="36">
        <f t="shared" si="5"/>
        <v>0.01219048869956136</v>
      </c>
      <c r="H51" s="36">
        <f t="shared" si="6"/>
        <v>0.0034261474846921836</v>
      </c>
      <c r="I51" s="31"/>
      <c r="L51" s="36"/>
      <c r="M51" s="36"/>
      <c r="O51" s="36">
        <f t="shared" si="3"/>
        <v>0.0012103701802803472</v>
      </c>
    </row>
    <row r="52" spans="3:15" ht="12.75">
      <c r="C52" s="36">
        <v>4.8</v>
      </c>
      <c r="D52" s="36">
        <f t="shared" si="4"/>
        <v>0.020351963242426368</v>
      </c>
      <c r="F52" s="36">
        <f t="shared" si="5"/>
        <v>0.011258495545936966</v>
      </c>
      <c r="H52" s="36">
        <f t="shared" si="6"/>
        <v>0.0030048411053587637</v>
      </c>
      <c r="I52" s="31"/>
      <c r="L52" s="36"/>
      <c r="M52" s="36"/>
      <c r="O52" s="36">
        <f t="shared" si="3"/>
        <v>0.001010438969844744</v>
      </c>
    </row>
    <row r="53" spans="3:15" ht="12.75">
      <c r="C53" s="36">
        <v>4.9</v>
      </c>
      <c r="D53" s="36">
        <f t="shared" si="4"/>
        <v>0.01921062540141081</v>
      </c>
      <c r="F53" s="36">
        <f t="shared" si="5"/>
        <v>0.010407856341812839</v>
      </c>
      <c r="H53" s="36">
        <f t="shared" si="6"/>
        <v>0.002637580860402101</v>
      </c>
      <c r="I53" s="31"/>
      <c r="L53" s="36"/>
      <c r="M53" s="36"/>
      <c r="O53" s="36">
        <f t="shared" si="3"/>
        <v>0.0008437035417920587</v>
      </c>
    </row>
    <row r="54" spans="3:15" ht="12.75">
      <c r="C54" s="36">
        <v>5</v>
      </c>
      <c r="D54" s="36">
        <f t="shared" si="4"/>
        <v>0.01814973248607496</v>
      </c>
      <c r="F54" s="36">
        <f t="shared" si="5"/>
        <v>0.00963063793852907</v>
      </c>
      <c r="H54" s="36">
        <f t="shared" si="6"/>
        <v>0.002317172644881534</v>
      </c>
      <c r="I54" s="31"/>
      <c r="L54" s="36"/>
      <c r="M54" s="36"/>
      <c r="O54" s="36">
        <f t="shared" si="3"/>
        <v>0.00070463794428782</v>
      </c>
    </row>
    <row r="55" spans="6:13" ht="12.75">
      <c r="F55" s="36"/>
      <c r="H55" s="36"/>
      <c r="I55" s="31"/>
      <c r="L55" s="36"/>
      <c r="M55" s="36"/>
    </row>
    <row r="56" spans="6:13" ht="12.75">
      <c r="F56" s="36"/>
      <c r="H56" s="36"/>
      <c r="I56" s="31"/>
      <c r="L56" s="36"/>
      <c r="M56" s="36"/>
    </row>
    <row r="57" spans="6:13" ht="12.75">
      <c r="F57" s="36"/>
      <c r="H57" s="36"/>
      <c r="I57" s="31"/>
      <c r="L57" s="36"/>
      <c r="M57" s="36"/>
    </row>
    <row r="58" spans="6:13" ht="12.75">
      <c r="F58" s="36"/>
      <c r="H58" s="36"/>
      <c r="I58" s="31"/>
      <c r="L58" s="36"/>
      <c r="M58" s="36"/>
    </row>
    <row r="59" spans="6:13" ht="12.75">
      <c r="F59" s="36"/>
      <c r="H59" s="36"/>
      <c r="I59" s="31"/>
      <c r="L59" s="36"/>
      <c r="M59" s="36"/>
    </row>
    <row r="60" spans="6:13" ht="12.75">
      <c r="F60" s="36"/>
      <c r="H60" s="36"/>
      <c r="I60" s="31"/>
      <c r="L60" s="36"/>
      <c r="M60" s="36"/>
    </row>
    <row r="61" spans="6:13" ht="12.75">
      <c r="F61" s="36"/>
      <c r="H61" s="36"/>
      <c r="I61" s="31"/>
      <c r="L61" s="36"/>
      <c r="M61" s="36"/>
    </row>
    <row r="62" spans="6:13" ht="12.75">
      <c r="F62" s="36"/>
      <c r="H62" s="36"/>
      <c r="I62" s="31"/>
      <c r="L62" s="36"/>
      <c r="M62" s="36"/>
    </row>
    <row r="63" spans="6:13" ht="12.75">
      <c r="F63" s="36"/>
      <c r="H63" s="36"/>
      <c r="I63" s="31"/>
      <c r="L63" s="36"/>
      <c r="M63" s="36"/>
    </row>
    <row r="64" spans="6:13" ht="12.75">
      <c r="F64" s="36"/>
      <c r="H64" s="36"/>
      <c r="I64" s="31"/>
      <c r="L64" s="36"/>
      <c r="M64" s="36"/>
    </row>
    <row r="65" spans="6:13" ht="12.75">
      <c r="F65" s="36"/>
      <c r="H65" s="36"/>
      <c r="I65" s="31"/>
      <c r="L65" s="36"/>
      <c r="M65" s="36"/>
    </row>
  </sheetData>
  <sheetProtection password="C67C" sheet="1" objects="1" scenarios="1"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Mannheim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Irene Roessler</dc:creator>
  <cp:keywords/>
  <dc:description/>
  <cp:lastModifiedBy>Prof. Dr. Irene Roessler</cp:lastModifiedBy>
  <cp:lastPrinted>1999-12-08T09:46:22Z</cp:lastPrinted>
  <dcterms:created xsi:type="dcterms:W3CDTF">1999-12-08T08:44:54Z</dcterms:created>
  <dcterms:modified xsi:type="dcterms:W3CDTF">2003-07-15T15:50:55Z</dcterms:modified>
  <cp:category/>
  <cp:version/>
  <cp:contentType/>
  <cp:contentStatus/>
</cp:coreProperties>
</file>